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HGPC\Desktop\Rebalan i plan\FINANCIJSKI PLAN 2025\"/>
    </mc:Choice>
  </mc:AlternateContent>
  <xr:revisionPtr revIDLastSave="0" documentId="13_ncr:1_{764EFBA8-0742-4F6E-A2F2-9F968BB701A4}" xr6:coauthVersionLast="37" xr6:coauthVersionMax="37" xr10:uidLastSave="{00000000-0000-0000-0000-000000000000}"/>
  <bookViews>
    <workbookView xWindow="0" yWindow="0" windowWidth="13485" windowHeight="1108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2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" l="1"/>
  <c r="H16" i="3"/>
  <c r="F16" i="3"/>
  <c r="C10" i="5"/>
  <c r="F9" i="10" l="1"/>
  <c r="F11" i="10"/>
  <c r="F8" i="10"/>
  <c r="F14" i="10" s="1"/>
  <c r="G32" i="3"/>
  <c r="H32" i="3"/>
  <c r="H26" i="3"/>
  <c r="H25" i="3" s="1"/>
  <c r="F26" i="3"/>
  <c r="F25" i="3" s="1"/>
  <c r="G26" i="3"/>
  <c r="F32" i="3"/>
  <c r="E32" i="3"/>
  <c r="E28" i="3"/>
  <c r="E27" i="3"/>
  <c r="E26" i="3"/>
  <c r="G18" i="3"/>
  <c r="G11" i="3"/>
  <c r="G10" i="3" s="1"/>
  <c r="H11" i="3"/>
  <c r="H18" i="3"/>
  <c r="F11" i="3"/>
  <c r="F18" i="3"/>
  <c r="E18" i="3"/>
  <c r="E11" i="3"/>
  <c r="G43" i="8"/>
  <c r="H43" i="8"/>
  <c r="G47" i="8"/>
  <c r="G42" i="8" s="1"/>
  <c r="G41" i="8" s="1"/>
  <c r="H47" i="8"/>
  <c r="G60" i="8"/>
  <c r="H60" i="8"/>
  <c r="G64" i="8"/>
  <c r="H64" i="8"/>
  <c r="G69" i="8"/>
  <c r="H69" i="8"/>
  <c r="E47" i="8"/>
  <c r="F47" i="8"/>
  <c r="F43" i="8"/>
  <c r="F60" i="8"/>
  <c r="F64" i="8"/>
  <c r="F69" i="8"/>
  <c r="E74" i="8"/>
  <c r="E72" i="8"/>
  <c r="E69" i="8"/>
  <c r="E64" i="8"/>
  <c r="E60" i="8"/>
  <c r="E54" i="8"/>
  <c r="E48" i="8"/>
  <c r="E44" i="8"/>
  <c r="E43" i="8"/>
  <c r="F12" i="8"/>
  <c r="F11" i="8" s="1"/>
  <c r="G24" i="8"/>
  <c r="H24" i="8"/>
  <c r="F24" i="8"/>
  <c r="F21" i="8"/>
  <c r="G21" i="8"/>
  <c r="H21" i="8"/>
  <c r="F31" i="8"/>
  <c r="G12" i="8"/>
  <c r="H12" i="8"/>
  <c r="F19" i="8"/>
  <c r="G19" i="8"/>
  <c r="H19" i="8"/>
  <c r="G31" i="8"/>
  <c r="H31" i="8"/>
  <c r="E31" i="8"/>
  <c r="E24" i="8"/>
  <c r="E21" i="8"/>
  <c r="E19" i="8"/>
  <c r="E12" i="8"/>
  <c r="E10" i="5"/>
  <c r="D10" i="5"/>
  <c r="B10" i="5"/>
  <c r="F96" i="12"/>
  <c r="F94" i="12"/>
  <c r="E96" i="12"/>
  <c r="E94" i="12"/>
  <c r="E93" i="12" s="1"/>
  <c r="F67" i="12"/>
  <c r="E67" i="12"/>
  <c r="E66" i="12" s="1"/>
  <c r="E106" i="12"/>
  <c r="E105" i="12" s="1"/>
  <c r="E104" i="12" s="1"/>
  <c r="F106" i="12"/>
  <c r="F105" i="12"/>
  <c r="F104" i="12" s="1"/>
  <c r="E19" i="12"/>
  <c r="F19" i="12"/>
  <c r="E21" i="12"/>
  <c r="F21" i="12"/>
  <c r="E24" i="12"/>
  <c r="F24" i="12"/>
  <c r="E31" i="12"/>
  <c r="F31" i="12"/>
  <c r="E35" i="12"/>
  <c r="F35" i="12"/>
  <c r="E39" i="12"/>
  <c r="F39" i="12"/>
  <c r="E46" i="12"/>
  <c r="F46" i="12"/>
  <c r="E50" i="12"/>
  <c r="E43" i="12" s="1"/>
  <c r="F50" i="12"/>
  <c r="F43" i="12" s="1"/>
  <c r="E53" i="12"/>
  <c r="E52" i="12" s="1"/>
  <c r="F53" i="12"/>
  <c r="F52" i="12" s="1"/>
  <c r="E56" i="12"/>
  <c r="E55" i="12" s="1"/>
  <c r="F56" i="12"/>
  <c r="F55" i="12" s="1"/>
  <c r="E59" i="12"/>
  <c r="E58" i="12" s="1"/>
  <c r="F59" i="12"/>
  <c r="F58" i="12" s="1"/>
  <c r="E63" i="12"/>
  <c r="E62" i="12" s="1"/>
  <c r="F63" i="12"/>
  <c r="F62" i="12" s="1"/>
  <c r="F66" i="12"/>
  <c r="E72" i="12"/>
  <c r="E71" i="12" s="1"/>
  <c r="F72" i="12"/>
  <c r="F71" i="12" s="1"/>
  <c r="E77" i="12"/>
  <c r="F77" i="12"/>
  <c r="E81" i="12"/>
  <c r="F81" i="12"/>
  <c r="E85" i="12"/>
  <c r="F85" i="12"/>
  <c r="E90" i="12"/>
  <c r="E89" i="12" s="1"/>
  <c r="F90" i="12"/>
  <c r="F89" i="12" s="1"/>
  <c r="F93" i="12"/>
  <c r="E100" i="12"/>
  <c r="E99" i="12" s="1"/>
  <c r="E98" i="12" s="1"/>
  <c r="F100" i="12"/>
  <c r="F99" i="12" s="1"/>
  <c r="F98" i="12" s="1"/>
  <c r="E10" i="12"/>
  <c r="F10" i="12"/>
  <c r="E11" i="12"/>
  <c r="F11" i="12"/>
  <c r="E15" i="12"/>
  <c r="E14" i="12" s="1"/>
  <c r="F15" i="12"/>
  <c r="F14" i="12" s="1"/>
  <c r="F9" i="12" s="1"/>
  <c r="D99" i="12"/>
  <c r="D98" i="12" s="1"/>
  <c r="D100" i="12"/>
  <c r="D67" i="12"/>
  <c r="D66" i="12" s="1"/>
  <c r="C67" i="12"/>
  <c r="D90" i="12"/>
  <c r="C90" i="12"/>
  <c r="C89" i="12" s="1"/>
  <c r="D59" i="12"/>
  <c r="D29" i="12"/>
  <c r="D31" i="12"/>
  <c r="C106" i="12"/>
  <c r="C105" i="12" s="1"/>
  <c r="C104" i="12" s="1"/>
  <c r="C100" i="12"/>
  <c r="C99" i="12" s="1"/>
  <c r="C98" i="12" s="1"/>
  <c r="C96" i="12"/>
  <c r="C94" i="12"/>
  <c r="C86" i="12"/>
  <c r="C85" i="12" s="1"/>
  <c r="C82" i="12"/>
  <c r="C81" i="12" s="1"/>
  <c r="C77" i="12"/>
  <c r="C72" i="12"/>
  <c r="C71" i="12"/>
  <c r="C69" i="12"/>
  <c r="C63" i="12"/>
  <c r="C62" i="12" s="1"/>
  <c r="C58" i="12"/>
  <c r="C56" i="12"/>
  <c r="C55" i="12" s="1"/>
  <c r="C53" i="12"/>
  <c r="C52" i="12" s="1"/>
  <c r="C50" i="12"/>
  <c r="C46" i="12"/>
  <c r="C43" i="12" s="1"/>
  <c r="C39" i="12"/>
  <c r="C35" i="12"/>
  <c r="C31" i="12"/>
  <c r="C24" i="12"/>
  <c r="C21" i="12"/>
  <c r="C19" i="12"/>
  <c r="C15" i="12"/>
  <c r="C14" i="12" s="1"/>
  <c r="C11" i="12"/>
  <c r="C10" i="12"/>
  <c r="D106" i="12"/>
  <c r="D105" i="12" s="1"/>
  <c r="D104" i="12" s="1"/>
  <c r="D96" i="12"/>
  <c r="D94" i="12"/>
  <c r="D93" i="12" s="1"/>
  <c r="D85" i="12"/>
  <c r="D81" i="12"/>
  <c r="D77" i="12"/>
  <c r="D72" i="12"/>
  <c r="D71" i="12" s="1"/>
  <c r="D69" i="12"/>
  <c r="D63" i="12"/>
  <c r="D62" i="12" s="1"/>
  <c r="D58" i="12"/>
  <c r="D56" i="12"/>
  <c r="D55" i="12" s="1"/>
  <c r="D53" i="12"/>
  <c r="D52" i="12" s="1"/>
  <c r="D50" i="12"/>
  <c r="D46" i="12"/>
  <c r="D43" i="12" s="1"/>
  <c r="D39" i="12"/>
  <c r="D35" i="12"/>
  <c r="D24" i="12"/>
  <c r="D21" i="12"/>
  <c r="D19" i="12"/>
  <c r="D15" i="12"/>
  <c r="D14" i="12" s="1"/>
  <c r="D11" i="12"/>
  <c r="D10" i="12"/>
  <c r="H42" i="8" l="1"/>
  <c r="H41" i="8" s="1"/>
  <c r="E25" i="3"/>
  <c r="E10" i="3"/>
  <c r="G25" i="3"/>
  <c r="H10" i="3"/>
  <c r="F10" i="3"/>
  <c r="F42" i="8"/>
  <c r="F41" i="8" s="1"/>
  <c r="E42" i="8"/>
  <c r="E41" i="8" s="1"/>
  <c r="F10" i="8"/>
  <c r="H11" i="8"/>
  <c r="H10" i="8" s="1"/>
  <c r="E11" i="8"/>
  <c r="E10" i="8" s="1"/>
  <c r="C66" i="12"/>
  <c r="C93" i="12"/>
  <c r="D18" i="12"/>
  <c r="G11" i="8"/>
  <c r="G10" i="8" s="1"/>
  <c r="E18" i="12"/>
  <c r="E17" i="12" s="1"/>
  <c r="F18" i="12"/>
  <c r="F17" i="12" s="1"/>
  <c r="F8" i="12" s="1"/>
  <c r="E9" i="12"/>
  <c r="C18" i="12"/>
  <c r="D89" i="12"/>
  <c r="C9" i="12"/>
  <c r="D9" i="12"/>
  <c r="C17" i="12"/>
  <c r="D17" i="12" l="1"/>
  <c r="D8" i="12" s="1"/>
  <c r="C8" i="12"/>
  <c r="E8" i="12"/>
  <c r="F37" i="10" l="1"/>
  <c r="G34" i="10" s="1"/>
  <c r="G37" i="10" s="1"/>
  <c r="H34" i="10" s="1"/>
  <c r="H37" i="10" s="1"/>
  <c r="I34" i="10" s="1"/>
  <c r="I37" i="10" s="1"/>
  <c r="I21" i="10"/>
  <c r="H21" i="10"/>
  <c r="G21" i="10"/>
  <c r="F21" i="10"/>
  <c r="F22" i="10" l="1"/>
  <c r="F28" i="10" s="1"/>
  <c r="F29" i="10" s="1"/>
  <c r="H11" i="10"/>
  <c r="I11" i="10"/>
  <c r="G11" i="10" l="1"/>
  <c r="G8" i="10"/>
  <c r="G14" i="10" s="1"/>
  <c r="H8" i="10"/>
  <c r="H14" i="10" s="1"/>
  <c r="I8" i="10"/>
  <c r="I14" i="10" s="1"/>
  <c r="H22" i="10" l="1"/>
  <c r="H28" i="10" s="1"/>
  <c r="H29" i="10" s="1"/>
  <c r="G22" i="10"/>
  <c r="G28" i="10" s="1"/>
  <c r="G29" i="10" s="1"/>
  <c r="I22" i="10"/>
  <c r="I28" i="10" s="1"/>
  <c r="I29" i="10" s="1"/>
</calcChain>
</file>

<file path=xl/sharedStrings.xml><?xml version="1.0" encoding="utf-8"?>
<sst xmlns="http://schemas.openxmlformats.org/spreadsheetml/2006/main" count="416" uniqueCount="192">
  <si>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</si>
  <si>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</si>
  <si>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</si>
  <si>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</si>
  <si>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</si>
  <si>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</si>
  <si>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</si>
  <si>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</si>
  <si>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</si>
  <si>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</si>
  <si>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</si>
  <si>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</si>
  <si>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</si>
  <si>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</si>
  <si>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</si>
  <si>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</si>
  <si>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</si>
  <si>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</si>
  <si>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</si>
  <si>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</si>
  <si>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</si>
  <si>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</si>
  <si>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</si>
  <si>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</si>
  <si>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</si>
  <si>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</si>
  <si>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</si>
  <si>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</si>
  <si>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</si>
  <si>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</si>
  <si>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</si>
  <si>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</si>
  <si>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</si>
  <si>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</si>
  <si>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</si>
  <si>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</si>
  <si>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</si>
  <si>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</si>
  <si>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</si>
  <si>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</si>
  <si>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</si>
  <si>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</si>
  <si>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</si>
  <si>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</si>
  <si>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</si>
  <si>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</si>
  <si>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</si>
  <si>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</si>
  <si>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</si>
  <si>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</si>
  <si>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</si>
  <si>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</si>
  <si>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</si>
  <si>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</si>
  <si>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</si>
  <si>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</si>
  <si>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</si>
  <si>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</si>
  <si>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</si>
  <si>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</si>
  <si>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</si>
  <si>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</si>
  <si>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</si>
  <si>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</si>
  <si>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</si>
  <si>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</si>
  <si>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</si>
  <si>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2024.</t>
  </si>
  <si>
    <t>Proračun za 2025.</t>
  </si>
  <si>
    <t>Projekcija proračuna
za 2027.</t>
  </si>
  <si>
    <t>Projekcija za 2026.</t>
  </si>
  <si>
    <t>Projekcija za 2027.</t>
  </si>
  <si>
    <t>Projekcija
za 2026.</t>
  </si>
  <si>
    <t>Projekcija 
za 2027.</t>
  </si>
  <si>
    <t>Glava 00301</t>
  </si>
  <si>
    <t>PK-OSNOVNA ŠKOLA:</t>
  </si>
  <si>
    <t>Program S023200</t>
  </si>
  <si>
    <t>DECENTRALIZIRANE FUN.-MINIMALNI FIN.STANDARD</t>
  </si>
  <si>
    <t>Aktivnost S023200A320001</t>
  </si>
  <si>
    <t>REDOVNA PROGRAMSKA DJELATNOST OSNOVNIH ŠKOLA</t>
  </si>
  <si>
    <t>POREZNI PRIHODI ZA DECENTRALIZIRANE FUNKCIJE</t>
  </si>
  <si>
    <t>Financijski rashodi</t>
  </si>
  <si>
    <t>Aktivnost S023200K320001</t>
  </si>
  <si>
    <t>KAPITALNA ULAGANJA U OPREMU - DECENTR.SREDSTVA</t>
  </si>
  <si>
    <t>Program S023201</t>
  </si>
  <si>
    <t>ŠIRE JAVNE POTREBE-IZNAD MINIMALNOG STANDARDA</t>
  </si>
  <si>
    <t>Aktivnost S023201A320102</t>
  </si>
  <si>
    <t>IZVANNASTAVNE I IZVANŠKOLSKE AKTIVNOSTI</t>
  </si>
  <si>
    <t>Izvor 1.1.1.</t>
  </si>
  <si>
    <t>PRIHODI OD GRADA</t>
  </si>
  <si>
    <t>Izvor 3.1.1.</t>
  </si>
  <si>
    <t>VLASTITI PRIHODI-PK</t>
  </si>
  <si>
    <t>Rezultat poslovanja</t>
  </si>
  <si>
    <t>Izvor 4.3.1.</t>
  </si>
  <si>
    <t>PRIHODI ZA POSEBNE NAMJENE-PK</t>
  </si>
  <si>
    <t>Izvor 5.3.1.</t>
  </si>
  <si>
    <t>POMOĆI IZ DRŽAVNOG PRORAČUNA-PK</t>
  </si>
  <si>
    <t>Donacije i ostali rashodi</t>
  </si>
  <si>
    <t>Izvor 5.4.1.</t>
  </si>
  <si>
    <t>POMOĆI IZ ŽUPANIJSKOG PRORAČUNA-PK</t>
  </si>
  <si>
    <t>Izvor 5.5.1.</t>
  </si>
  <si>
    <t>POMOĆI IZ DRUGIH PRORAČUNA-PK</t>
  </si>
  <si>
    <t>Aktivnost S023201A320104</t>
  </si>
  <si>
    <t>NABAVKA UDŽENIKA I PRIBORA</t>
  </si>
  <si>
    <t>Aktivnost S023201A320116</t>
  </si>
  <si>
    <t>OSIGURANJE UČENIKA OSNOVNIH ŠKOLA</t>
  </si>
  <si>
    <t>Aktivnost S023201A320105</t>
  </si>
  <si>
    <t>PROMETNI ODGOJ I SIGURNOST U PROMETU-POLIGON</t>
  </si>
  <si>
    <t>PRIHODI OD GRADA/PLAN ŠKOLE</t>
  </si>
  <si>
    <t>Aktivnost S023201A320113</t>
  </si>
  <si>
    <t>PROJEKT E-ŠKOLE</t>
  </si>
  <si>
    <t>Aktivnost S023201A320114</t>
  </si>
  <si>
    <t>VLASTITA I NAMJENSKA SREDSTVA OSNOVNIH ŠKOLA</t>
  </si>
  <si>
    <t>VLASTITI PRIHODI</t>
  </si>
  <si>
    <t xml:space="preserve">Aktivnost S023201A320112 </t>
  </si>
  <si>
    <t>UREĐENJE OKOLIŠA ŠKOLA</t>
  </si>
  <si>
    <t xml:space="preserve">Izvor 6.1.1. </t>
  </si>
  <si>
    <t xml:space="preserve">DONACIJE-PK </t>
  </si>
  <si>
    <t>Aktivnost S023201T320103</t>
  </si>
  <si>
    <t>EU PROJEKTI  KOJE PROVODE OŠ / ERASMUS/</t>
  </si>
  <si>
    <t>Izvor 5.1.1.</t>
  </si>
  <si>
    <t>POMOĆI OD MEĐUNARODNIH ORGANIZACIJA I TIJELA EU-PK</t>
  </si>
  <si>
    <t>Aktivnost S023201T320105</t>
  </si>
  <si>
    <t>"S POMOĆNIKOM MOGU BOLJE V"-EU</t>
  </si>
  <si>
    <t>PRIHODI OD GRADA/ plan škole</t>
  </si>
  <si>
    <t>Aktivnost S023201T320111</t>
  </si>
  <si>
    <t>"S POMOĆNIKOM MOGU BOLJE VI"-EU</t>
  </si>
  <si>
    <t>Aktivnost S023201T320107</t>
  </si>
  <si>
    <t>PREHRANA UČENIKA</t>
  </si>
  <si>
    <t>POMOĆI IZ DRŽAVNOG PRORAČUNA - PH</t>
  </si>
  <si>
    <t>Program S023202</t>
  </si>
  <si>
    <t>KAPITALNA ULAGANJA U OŠ - IZNAD STANDARDA</t>
  </si>
  <si>
    <t>Aktivnost S023202K320250</t>
  </si>
  <si>
    <t>NABAVKA ŠKOLSKE LEKTIRE</t>
  </si>
  <si>
    <t>Program S023203</t>
  </si>
  <si>
    <t>RASHODI ZA ZAPOSLENE U OSNOVNIM ŠKOLAMA</t>
  </si>
  <si>
    <t>Aktivnost S023203A320301</t>
  </si>
  <si>
    <t>RASHODI ZA ZAPOSLENE</t>
  </si>
  <si>
    <t>Fin. Rashodi (tužbe)</t>
  </si>
  <si>
    <t>Naknade građanima i kućanstvima na temelju osiguranja i druge naknade</t>
  </si>
  <si>
    <t>Aktivnost S023201T320112</t>
  </si>
  <si>
    <t>"S POMOĆNIKOM MOGU BOLJE VII"-EU</t>
  </si>
  <si>
    <t>Ravnateljica:</t>
  </si>
  <si>
    <t>Šitum Matija, prof.</t>
  </si>
  <si>
    <t>Plan  2024.</t>
  </si>
  <si>
    <t>Izvor 1.1.2.</t>
  </si>
  <si>
    <t>Izvor 9.4.1.</t>
  </si>
  <si>
    <t>PRIHODI ZA POSEBNE NAMJENE-PRENESENI REZULTAT-PK</t>
  </si>
  <si>
    <t>POMOĆI TEMELJEM PRIJENOSA EU SREDSTAVA-PRIJENOSI PK</t>
  </si>
  <si>
    <t>Izvor 5.2.2.</t>
  </si>
  <si>
    <t>Izvor 9.6.1.</t>
  </si>
  <si>
    <t>DONACIJE-PRENESENI REZULTAT-PK</t>
  </si>
  <si>
    <t xml:space="preserve">09 Obrazovanje </t>
  </si>
  <si>
    <t>091 Predškolsko i osnovno obrazovanje</t>
  </si>
  <si>
    <t>0912 Osnovno obrazovanje</t>
  </si>
  <si>
    <t>Izvor</t>
  </si>
  <si>
    <t>Plan 
za 2024.</t>
  </si>
  <si>
    <t>5.1.1.</t>
  </si>
  <si>
    <t>Pomoć od međ. institucija</t>
  </si>
  <si>
    <t>5.3.1.</t>
  </si>
  <si>
    <t>Pomoć od đrž. proračuna</t>
  </si>
  <si>
    <t>5.4.1.</t>
  </si>
  <si>
    <t>Pomoć iz žup. proračuna</t>
  </si>
  <si>
    <t>5.5.1.</t>
  </si>
  <si>
    <t>Pomoć iz drugih proračuna</t>
  </si>
  <si>
    <t>Prihodi od imovine</t>
  </si>
  <si>
    <t>3.1.1.</t>
  </si>
  <si>
    <t>Vlastiti prihodi</t>
  </si>
  <si>
    <t>Prihodi od upravnih i administativnih pristojbi, pristojbi po posebnim propisima i naknada</t>
  </si>
  <si>
    <t>4.3.1.</t>
  </si>
  <si>
    <t>Prihodi za posebne namjene</t>
  </si>
  <si>
    <t>Prihodi od prodaje proizvoda i robe te pruženih usluga</t>
  </si>
  <si>
    <t>6.1.1.</t>
  </si>
  <si>
    <t>Donacije</t>
  </si>
  <si>
    <t>1.1.1.</t>
  </si>
  <si>
    <t>Prihodi iz nadležnog proračuna</t>
  </si>
  <si>
    <t>1.2.1.</t>
  </si>
  <si>
    <t>Vlastiti izvori</t>
  </si>
  <si>
    <t>Plan za 2024.</t>
  </si>
  <si>
    <t>9.3.1.</t>
  </si>
  <si>
    <t>9.6.1.</t>
  </si>
  <si>
    <t>9.4.1.</t>
  </si>
  <si>
    <t>9.5.1.</t>
  </si>
  <si>
    <t>5.2.2.</t>
  </si>
  <si>
    <t>Pomoći temeljem prijenosa EU sredstava</t>
  </si>
  <si>
    <t>Opći prihodi i primici</t>
  </si>
  <si>
    <t>1.1.2.</t>
  </si>
  <si>
    <t>1.1.2</t>
  </si>
  <si>
    <t>Prihodi za posebne namjene-preneseni rezultat</t>
  </si>
  <si>
    <t>Donacije-preneseni rezultat-pk</t>
  </si>
  <si>
    <t>Donacije-preneseni rezultat</t>
  </si>
  <si>
    <t>FINANCIJSKI PLAN PRORAČUNSKOG KORISNIKA JEDINICE LOKALNE I PODRUČNE (REGIONALNE) SAMOUPRAVE 
ZA 2025. I PROJEKCIJA ZA 2026. I 2027.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</si>
</sst>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[$-1041A]#,##0.00;\-\ #,##0.00"/>
    <numFmt numFmtId="165" formatCode="#,##0.00_ ;\-#,##0.0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9" fillId="5" borderId="6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vertical="center" wrapText="1" readingOrder="1"/>
      <protection locked="0"/>
    </xf>
    <xf numFmtId="0" fontId="7" fillId="6" borderId="8" xfId="0" applyFont="1" applyFill="1" applyBorder="1" applyAlignment="1" applyProtection="1">
      <alignment vertical="center" wrapText="1" readingOrder="1"/>
      <protection locked="0"/>
    </xf>
    <xf numFmtId="164" fontId="7" fillId="6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7" borderId="3" xfId="0" applyFont="1" applyFill="1" applyBorder="1" applyAlignment="1" applyProtection="1">
      <alignment vertical="center" wrapText="1" readingOrder="1"/>
      <protection locked="0"/>
    </xf>
    <xf numFmtId="0" fontId="9" fillId="7" borderId="1" xfId="0" applyFont="1" applyFill="1" applyBorder="1" applyAlignment="1" applyProtection="1">
      <alignment vertical="center" wrapText="1" readingOrder="1"/>
      <protection locked="0"/>
    </xf>
    <xf numFmtId="164" fontId="9" fillId="7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3" xfId="0" applyFont="1" applyFill="1" applyBorder="1" applyAlignment="1" applyProtection="1">
      <alignment vertical="center" wrapText="1" readingOrder="1"/>
      <protection locked="0"/>
    </xf>
    <xf numFmtId="0" fontId="9" fillId="0" borderId="1" xfId="0" applyFont="1" applyFill="1" applyBorder="1" applyAlignment="1" applyProtection="1">
      <alignment vertical="center" wrapText="1" readingOrder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3" xfId="0" applyFont="1" applyFill="1" applyBorder="1" applyAlignment="1" applyProtection="1">
      <alignment vertical="center" wrapText="1" readingOrder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164" fontId="8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" xfId="0" applyFont="1" applyFill="1" applyBorder="1" applyAlignment="1" applyProtection="1">
      <alignment vertical="center" wrapText="1" readingOrder="1"/>
      <protection locked="0"/>
    </xf>
    <xf numFmtId="0" fontId="7" fillId="0" borderId="1" xfId="0" applyFont="1" applyFill="1" applyBorder="1" applyAlignment="1" applyProtection="1">
      <alignment vertical="center" wrapText="1" readingOrder="1"/>
      <protection locked="0"/>
    </xf>
    <xf numFmtId="164" fontId="7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64" fontId="7" fillId="0" borderId="3" xfId="0" applyNumberFormat="1" applyFont="1" applyFill="1" applyBorder="1" applyAlignment="1" applyProtection="1">
      <alignment vertical="center" wrapText="1" readingOrder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8" fillId="0" borderId="9" xfId="0" applyFont="1" applyFill="1" applyBorder="1" applyAlignment="1" applyProtection="1">
      <alignment vertical="center" wrapText="1" readingOrder="1"/>
      <protection locked="0"/>
    </xf>
    <xf numFmtId="0" fontId="8" fillId="0" borderId="10" xfId="0" applyFont="1" applyFill="1" applyBorder="1" applyAlignment="1" applyProtection="1">
      <alignment vertical="center" wrapText="1" readingOrder="1"/>
      <protection locked="0"/>
    </xf>
    <xf numFmtId="0" fontId="7" fillId="0" borderId="9" xfId="0" applyFont="1" applyFill="1" applyBorder="1" applyAlignment="1" applyProtection="1">
      <alignment vertical="center" wrapText="1" readingOrder="1"/>
      <protection locked="0"/>
    </xf>
    <xf numFmtId="0" fontId="0" fillId="0" borderId="0" xfId="0" applyFill="1"/>
    <xf numFmtId="165" fontId="0" fillId="0" borderId="0" xfId="0" applyNumberFormat="1"/>
    <xf numFmtId="165" fontId="0" fillId="0" borderId="0" xfId="0" applyNumberFormat="1" applyFill="1"/>
    <xf numFmtId="44" fontId="0" fillId="0" borderId="0" xfId="1" applyFont="1"/>
    <xf numFmtId="44" fontId="0" fillId="0" borderId="0" xfId="0" applyNumberFormat="1"/>
    <xf numFmtId="0" fontId="20" fillId="0" borderId="0" xfId="0" applyFont="1"/>
    <xf numFmtId="14" fontId="21" fillId="0" borderId="3" xfId="0" applyNumberFormat="1" applyFont="1" applyFill="1" applyBorder="1" applyAlignment="1" applyProtection="1">
      <alignment vertical="center" wrapText="1" readingOrder="1"/>
      <protection locked="0"/>
    </xf>
    <xf numFmtId="49" fontId="22" fillId="0" borderId="3" xfId="0" applyNumberFormat="1" applyFont="1" applyFill="1" applyBorder="1" applyAlignment="1" applyProtection="1">
      <alignment horizontal="left" vertical="center"/>
      <protection hidden="1"/>
    </xf>
    <xf numFmtId="0" fontId="0" fillId="0" borderId="3" xfId="0" applyBorder="1"/>
    <xf numFmtId="49" fontId="23" fillId="0" borderId="3" xfId="0" applyNumberFormat="1" applyFont="1" applyFill="1" applyBorder="1" applyAlignment="1" applyProtection="1">
      <alignment horizontal="left" vertical="center"/>
      <protection hidden="1"/>
    </xf>
    <xf numFmtId="3" fontId="0" fillId="0" borderId="3" xfId="0" applyNumberFormat="1" applyBorder="1"/>
    <xf numFmtId="3" fontId="6" fillId="4" borderId="3" xfId="0" applyNumberFormat="1" applyFont="1" applyFill="1" applyBorder="1" applyAlignment="1" applyProtection="1">
      <alignment horizontal="right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4" fillId="2" borderId="3" xfId="0" quotePrefix="1" applyFont="1" applyFill="1" applyBorder="1" applyAlignment="1">
      <alignment horizontal="left" vertical="center"/>
    </xf>
    <xf numFmtId="0" fontId="24" fillId="2" borderId="3" xfId="0" quotePrefix="1" applyFont="1" applyFill="1" applyBorder="1" applyAlignment="1">
      <alignment horizontal="left" vertical="center" wrapText="1"/>
    </xf>
    <xf numFmtId="0" fontId="21" fillId="2" borderId="11" xfId="0" quotePrefix="1" applyFont="1" applyFill="1" applyBorder="1" applyAlignment="1">
      <alignment horizontal="left" vertical="center" wrapText="1"/>
    </xf>
    <xf numFmtId="49" fontId="23" fillId="0" borderId="12" xfId="0" applyNumberFormat="1" applyFont="1" applyFill="1" applyBorder="1" applyAlignment="1" applyProtection="1">
      <alignment horizontal="center" vertical="top" wrapText="1"/>
      <protection hidden="1"/>
    </xf>
    <xf numFmtId="14" fontId="21" fillId="2" borderId="3" xfId="0" quotePrefix="1" applyNumberFormat="1" applyFont="1" applyFill="1" applyBorder="1" applyAlignment="1">
      <alignment horizontal="left" vertical="center"/>
    </xf>
    <xf numFmtId="0" fontId="25" fillId="2" borderId="3" xfId="0" applyNumberFormat="1" applyFont="1" applyFill="1" applyBorder="1" applyAlignment="1" applyProtection="1">
      <alignment horizontal="left" vertical="center" wrapText="1"/>
    </xf>
    <xf numFmtId="0" fontId="25" fillId="2" borderId="3" xfId="0" applyNumberFormat="1" applyFont="1" applyFill="1" applyBorder="1" applyAlignment="1" applyProtection="1">
      <alignment vertical="center" wrapText="1"/>
    </xf>
    <xf numFmtId="0" fontId="26" fillId="0" borderId="3" xfId="0" applyFont="1" applyBorder="1"/>
    <xf numFmtId="0" fontId="8" fillId="2" borderId="11" xfId="0" quotePrefix="1" applyFont="1" applyFill="1" applyBorder="1" applyAlignment="1">
      <alignment horizontal="left" vertical="center" wrapText="1"/>
    </xf>
    <xf numFmtId="3" fontId="3" fillId="0" borderId="3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 applyProtection="1">
      <alignment horizontal="right" wrapText="1"/>
    </xf>
    <xf numFmtId="3" fontId="0" fillId="0" borderId="3" xfId="0" applyNumberFormat="1" applyFill="1" applyBorder="1"/>
    <xf numFmtId="0" fontId="0" fillId="4" borderId="0" xfId="0" applyFill="1"/>
    <xf numFmtId="0" fontId="6" fillId="4" borderId="4" xfId="0" applyNumberFormat="1" applyFont="1" applyFill="1" applyBorder="1" applyAlignment="1" applyProtection="1">
      <alignment horizontal="left" vertical="center" wrapText="1"/>
    </xf>
    <xf numFmtId="3" fontId="6" fillId="4" borderId="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>
      <alignment horizontal="right"/>
    </xf>
    <xf numFmtId="0" fontId="7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 wrapText="1"/>
    </xf>
    <xf numFmtId="14" fontId="8" fillId="2" borderId="3" xfId="0" applyNumberFormat="1" applyFont="1" applyFill="1" applyBorder="1" applyAlignment="1" applyProtection="1">
      <alignment horizontal="left" vertical="center" wrapText="1"/>
    </xf>
    <xf numFmtId="0" fontId="27" fillId="0" borderId="3" xfId="0" applyFont="1" applyBorder="1"/>
    <xf numFmtId="3" fontId="27" fillId="0" borderId="3" xfId="0" applyNumberFormat="1" applyFont="1" applyBorder="1"/>
    <xf numFmtId="49" fontId="0" fillId="0" borderId="3" xfId="0" applyNumberFormat="1" applyBorder="1"/>
    <xf numFmtId="0" fontId="5" fillId="0" borderId="0" xfId="0" applyNumberFormat="1" applyFont="1" applyFill="1" applyBorder="1" applyAlignment="1" applyProtection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4" workbookViewId="0">
      <selection activeCell="G27" sqref="G27"/>
    </sheetView>
  </sheetViews>
  <sheetFormatPr defaultRowHeight="15" x14ac:dyDescent="0.25"/>
  <cols>
    <col min="5" max="9" width="25.28515625" customWidth="1"/>
  </cols>
  <sheetData>
    <row r="1" spans="1:9" ht="42" customHeight="1" x14ac:dyDescent="0.25">
      <c r="A1" s="123" t="s">
        <v>191</v>
      </c>
      <c r="B1" s="123"/>
      <c r="C1" s="123"/>
      <c r="D1" s="123"/>
      <c r="E1" s="123"/>
      <c r="F1" s="123"/>
      <c r="G1" s="123"/>
      <c r="H1" s="123"/>
      <c r="I1" s="123"/>
    </row>
    <row r="2" spans="1:9" ht="18" x14ac:dyDescent="0.25">
      <c r="A2" s="25"/>
      <c r="B2" s="25"/>
      <c r="C2" s="25"/>
      <c r="D2" s="25"/>
      <c r="E2" s="25"/>
      <c r="F2" s="25"/>
      <c r="G2" s="25"/>
      <c r="H2" s="25"/>
      <c r="I2" s="25"/>
    </row>
    <row r="3" spans="1:9" ht="15.75" x14ac:dyDescent="0.25">
      <c r="A3" s="123" t="s">
        <v>23</v>
      </c>
      <c r="B3" s="123"/>
      <c r="C3" s="123"/>
      <c r="D3" s="123"/>
      <c r="E3" s="123"/>
      <c r="F3" s="123"/>
      <c r="G3" s="123"/>
      <c r="H3" s="124"/>
      <c r="I3" s="124"/>
    </row>
    <row r="4" spans="1:9" ht="18" x14ac:dyDescent="0.25">
      <c r="A4" s="25"/>
      <c r="B4" s="25"/>
      <c r="C4" s="25"/>
      <c r="D4" s="25"/>
      <c r="E4" s="25"/>
      <c r="F4" s="25"/>
      <c r="G4" s="25"/>
      <c r="H4" s="5"/>
      <c r="I4" s="5"/>
    </row>
    <row r="5" spans="1:9" ht="15.75" x14ac:dyDescent="0.25">
      <c r="A5" s="123" t="s">
        <v>28</v>
      </c>
      <c r="B5" s="125"/>
      <c r="C5" s="125"/>
      <c r="D5" s="125"/>
      <c r="E5" s="125"/>
      <c r="F5" s="125"/>
      <c r="G5" s="125"/>
      <c r="H5" s="125"/>
      <c r="I5" s="125"/>
    </row>
    <row r="6" spans="1:9" ht="18" x14ac:dyDescent="0.25">
      <c r="A6" s="1"/>
      <c r="B6" s="2"/>
      <c r="C6" s="2"/>
      <c r="D6" s="2"/>
      <c r="E6" s="6"/>
      <c r="F6" s="7"/>
      <c r="G6" s="7"/>
      <c r="H6" s="7"/>
      <c r="I6" s="36" t="s">
        <v>35</v>
      </c>
    </row>
    <row r="7" spans="1:9" ht="25.5" x14ac:dyDescent="0.25">
      <c r="A7" s="29"/>
      <c r="B7" s="30"/>
      <c r="C7" s="30"/>
      <c r="D7" s="31"/>
      <c r="E7" s="32"/>
      <c r="F7" s="3" t="s">
        <v>67</v>
      </c>
      <c r="G7" s="3" t="s">
        <v>68</v>
      </c>
      <c r="H7" s="3" t="s">
        <v>42</v>
      </c>
      <c r="I7" s="3" t="s">
        <v>69</v>
      </c>
    </row>
    <row r="8" spans="1:9" x14ac:dyDescent="0.25">
      <c r="A8" s="126" t="s">
        <v>0</v>
      </c>
      <c r="B8" s="127"/>
      <c r="C8" s="127"/>
      <c r="D8" s="127"/>
      <c r="E8" s="128"/>
      <c r="F8" s="33">
        <f t="shared" ref="F8" si="0">F9</f>
        <v>1807282</v>
      </c>
      <c r="G8" s="33">
        <f t="shared" ref="G8:I8" si="1">G9+G10</f>
        <v>1823154</v>
      </c>
      <c r="H8" s="33">
        <f t="shared" si="1"/>
        <v>1717854</v>
      </c>
      <c r="I8" s="33">
        <f t="shared" si="1"/>
        <v>1724604</v>
      </c>
    </row>
    <row r="9" spans="1:9" x14ac:dyDescent="0.25">
      <c r="A9" s="129" t="s">
        <v>36</v>
      </c>
      <c r="B9" s="130"/>
      <c r="C9" s="130"/>
      <c r="D9" s="130"/>
      <c r="E9" s="122"/>
      <c r="F9" s="34">
        <f>1818048-10766</f>
        <v>1807282</v>
      </c>
      <c r="G9" s="34">
        <v>1823154</v>
      </c>
      <c r="H9" s="34">
        <v>1717854</v>
      </c>
      <c r="I9" s="34">
        <v>1724604</v>
      </c>
    </row>
    <row r="10" spans="1:9" x14ac:dyDescent="0.25">
      <c r="A10" s="131" t="s">
        <v>37</v>
      </c>
      <c r="B10" s="122"/>
      <c r="C10" s="122"/>
      <c r="D10" s="122"/>
      <c r="E10" s="122"/>
      <c r="F10" s="34"/>
      <c r="G10" s="34"/>
      <c r="H10" s="34"/>
      <c r="I10" s="34"/>
    </row>
    <row r="11" spans="1:9" x14ac:dyDescent="0.25">
      <c r="A11" s="37" t="s">
        <v>1</v>
      </c>
      <c r="B11" s="44"/>
      <c r="C11" s="44"/>
      <c r="D11" s="44"/>
      <c r="E11" s="44"/>
      <c r="F11" s="33">
        <f t="shared" ref="F11" si="2">F12+F13</f>
        <v>1818048</v>
      </c>
      <c r="G11" s="33">
        <f>G12+G13</f>
        <v>1825154</v>
      </c>
      <c r="H11" s="33">
        <f t="shared" ref="H11:I11" si="3">H12+H13</f>
        <v>1717854</v>
      </c>
      <c r="I11" s="33">
        <f t="shared" si="3"/>
        <v>1724604</v>
      </c>
    </row>
    <row r="12" spans="1:9" x14ac:dyDescent="0.25">
      <c r="A12" s="132" t="s">
        <v>38</v>
      </c>
      <c r="B12" s="130"/>
      <c r="C12" s="130"/>
      <c r="D12" s="130"/>
      <c r="E12" s="130"/>
      <c r="F12" s="34">
        <v>1786841</v>
      </c>
      <c r="G12" s="34">
        <v>1801837</v>
      </c>
      <c r="H12" s="34">
        <v>1694537</v>
      </c>
      <c r="I12" s="45">
        <v>1701287</v>
      </c>
    </row>
    <row r="13" spans="1:9" x14ac:dyDescent="0.25">
      <c r="A13" s="121" t="s">
        <v>39</v>
      </c>
      <c r="B13" s="122"/>
      <c r="C13" s="122"/>
      <c r="D13" s="122"/>
      <c r="E13" s="122"/>
      <c r="F13" s="46">
        <v>31207</v>
      </c>
      <c r="G13" s="93">
        <v>23317</v>
      </c>
      <c r="H13" s="93">
        <v>23317</v>
      </c>
      <c r="I13" s="93">
        <v>23317</v>
      </c>
    </row>
    <row r="14" spans="1:9" x14ac:dyDescent="0.25">
      <c r="A14" s="133" t="s">
        <v>59</v>
      </c>
      <c r="B14" s="127"/>
      <c r="C14" s="127"/>
      <c r="D14" s="127"/>
      <c r="E14" s="127"/>
      <c r="F14" s="33">
        <f t="shared" ref="F14" si="4">F8-F11</f>
        <v>-10766</v>
      </c>
      <c r="G14" s="33">
        <f t="shared" ref="G14:I14" si="5">G8-G11</f>
        <v>-2000</v>
      </c>
      <c r="H14" s="33">
        <f>H8-H11</f>
        <v>0</v>
      </c>
      <c r="I14" s="33">
        <f t="shared" si="5"/>
        <v>0</v>
      </c>
    </row>
    <row r="15" spans="1:9" ht="18" x14ac:dyDescent="0.25">
      <c r="A15" s="25"/>
      <c r="B15" s="23"/>
      <c r="C15" s="23"/>
      <c r="D15" s="23"/>
      <c r="E15" s="23"/>
      <c r="F15" s="23"/>
      <c r="G15" s="24"/>
      <c r="H15" s="24"/>
      <c r="I15" s="24"/>
    </row>
    <row r="16" spans="1:9" ht="15.75" x14ac:dyDescent="0.25">
      <c r="A16" s="123" t="s">
        <v>29</v>
      </c>
      <c r="B16" s="125"/>
      <c r="C16" s="125"/>
      <c r="D16" s="125"/>
      <c r="E16" s="125"/>
      <c r="F16" s="125"/>
      <c r="G16" s="125"/>
      <c r="H16" s="125"/>
      <c r="I16" s="125"/>
    </row>
    <row r="17" spans="1:9" ht="18" x14ac:dyDescent="0.25">
      <c r="A17" s="25"/>
      <c r="B17" s="23"/>
      <c r="C17" s="23"/>
      <c r="D17" s="23"/>
      <c r="E17" s="23"/>
      <c r="F17" s="23"/>
      <c r="G17" s="24"/>
      <c r="H17" s="24"/>
      <c r="I17" s="24"/>
    </row>
    <row r="18" spans="1:9" ht="25.5" x14ac:dyDescent="0.25">
      <c r="A18" s="29"/>
      <c r="B18" s="30"/>
      <c r="C18" s="30"/>
      <c r="D18" s="31"/>
      <c r="E18" s="32"/>
      <c r="F18" s="3" t="s">
        <v>67</v>
      </c>
      <c r="G18" s="3" t="s">
        <v>68</v>
      </c>
      <c r="H18" s="3" t="s">
        <v>42</v>
      </c>
      <c r="I18" s="3" t="s">
        <v>69</v>
      </c>
    </row>
    <row r="19" spans="1:9" x14ac:dyDescent="0.25">
      <c r="A19" s="121" t="s">
        <v>40</v>
      </c>
      <c r="B19" s="122"/>
      <c r="C19" s="122"/>
      <c r="D19" s="122"/>
      <c r="E19" s="122"/>
      <c r="F19" s="46"/>
      <c r="G19" s="46"/>
      <c r="H19" s="46"/>
      <c r="I19" s="45"/>
    </row>
    <row r="20" spans="1:9" x14ac:dyDescent="0.25">
      <c r="A20" s="121" t="s">
        <v>41</v>
      </c>
      <c r="B20" s="122"/>
      <c r="C20" s="122"/>
      <c r="D20" s="122"/>
      <c r="E20" s="122"/>
      <c r="F20" s="46"/>
      <c r="G20" s="46"/>
      <c r="H20" s="46"/>
      <c r="I20" s="45"/>
    </row>
    <row r="21" spans="1:9" x14ac:dyDescent="0.25">
      <c r="A21" s="133" t="s">
        <v>2</v>
      </c>
      <c r="B21" s="127"/>
      <c r="C21" s="127"/>
      <c r="D21" s="127"/>
      <c r="E21" s="127"/>
      <c r="F21" s="33">
        <f t="shared" ref="F21:I21" si="6">F19-F20</f>
        <v>0</v>
      </c>
      <c r="G21" s="33">
        <f t="shared" si="6"/>
        <v>0</v>
      </c>
      <c r="H21" s="33">
        <f t="shared" si="6"/>
        <v>0</v>
      </c>
      <c r="I21" s="33">
        <f t="shared" si="6"/>
        <v>0</v>
      </c>
    </row>
    <row r="22" spans="1:9" x14ac:dyDescent="0.25">
      <c r="A22" s="133" t="s">
        <v>60</v>
      </c>
      <c r="B22" s="127"/>
      <c r="C22" s="127"/>
      <c r="D22" s="127"/>
      <c r="E22" s="127"/>
      <c r="F22" s="33">
        <f t="shared" ref="F22:I22" si="7">F14+F21</f>
        <v>-10766</v>
      </c>
      <c r="G22" s="33">
        <f t="shared" si="7"/>
        <v>-2000</v>
      </c>
      <c r="H22" s="33">
        <f t="shared" si="7"/>
        <v>0</v>
      </c>
      <c r="I22" s="33">
        <f t="shared" si="7"/>
        <v>0</v>
      </c>
    </row>
    <row r="23" spans="1:9" ht="18" x14ac:dyDescent="0.25">
      <c r="A23" s="22"/>
      <c r="B23" s="23"/>
      <c r="C23" s="23"/>
      <c r="D23" s="23"/>
      <c r="E23" s="23"/>
      <c r="F23" s="23"/>
      <c r="G23" s="24"/>
      <c r="H23" s="24"/>
      <c r="I23" s="24"/>
    </row>
    <row r="24" spans="1:9" ht="15.75" x14ac:dyDescent="0.25">
      <c r="A24" s="123" t="s">
        <v>61</v>
      </c>
      <c r="B24" s="125"/>
      <c r="C24" s="125"/>
      <c r="D24" s="125"/>
      <c r="E24" s="125"/>
      <c r="F24" s="125"/>
      <c r="G24" s="125"/>
      <c r="H24" s="125"/>
      <c r="I24" s="125"/>
    </row>
    <row r="25" spans="1:9" ht="15.75" x14ac:dyDescent="0.25">
      <c r="A25" s="42"/>
      <c r="B25" s="43"/>
      <c r="C25" s="43"/>
      <c r="D25" s="43"/>
      <c r="E25" s="43"/>
      <c r="F25" s="43"/>
      <c r="G25" s="43"/>
      <c r="H25" s="43"/>
      <c r="I25" s="43"/>
    </row>
    <row r="26" spans="1:9" x14ac:dyDescent="0.25">
      <c r="A26" s="29"/>
      <c r="B26" s="30"/>
      <c r="C26" s="30"/>
      <c r="D26" s="31"/>
      <c r="E26" s="32"/>
      <c r="F26" s="3" t="s">
        <v>67</v>
      </c>
      <c r="G26" s="3" t="s">
        <v>68</v>
      </c>
      <c r="H26" s="3" t="s">
        <v>70</v>
      </c>
      <c r="I26" s="3" t="s">
        <v>71</v>
      </c>
    </row>
    <row r="27" spans="1:9" ht="15" customHeight="1" x14ac:dyDescent="0.25">
      <c r="A27" s="136" t="s">
        <v>62</v>
      </c>
      <c r="B27" s="137"/>
      <c r="C27" s="137"/>
      <c r="D27" s="137"/>
      <c r="E27" s="138"/>
      <c r="F27" s="47">
        <v>10766</v>
      </c>
      <c r="G27" s="47">
        <v>2000</v>
      </c>
      <c r="H27" s="47">
        <v>0</v>
      </c>
      <c r="I27" s="48">
        <v>0</v>
      </c>
    </row>
    <row r="28" spans="1:9" ht="15" customHeight="1" x14ac:dyDescent="0.25">
      <c r="A28" s="133" t="s">
        <v>63</v>
      </c>
      <c r="B28" s="127"/>
      <c r="C28" s="127"/>
      <c r="D28" s="127"/>
      <c r="E28" s="127"/>
      <c r="F28" s="49">
        <f t="shared" ref="F28:I28" si="8">F22+F27</f>
        <v>0</v>
      </c>
      <c r="G28" s="49">
        <f>G22+G27</f>
        <v>0</v>
      </c>
      <c r="H28" s="49">
        <f t="shared" si="8"/>
        <v>0</v>
      </c>
      <c r="I28" s="50">
        <f t="shared" si="8"/>
        <v>0</v>
      </c>
    </row>
    <row r="29" spans="1:9" ht="45" customHeight="1" x14ac:dyDescent="0.25">
      <c r="A29" s="126" t="s">
        <v>64</v>
      </c>
      <c r="B29" s="139"/>
      <c r="C29" s="139"/>
      <c r="D29" s="139"/>
      <c r="E29" s="140"/>
      <c r="F29" s="49">
        <f t="shared" ref="F29:I29" si="9">F14+F21+F27-F28</f>
        <v>0</v>
      </c>
      <c r="G29" s="49">
        <f t="shared" si="9"/>
        <v>0</v>
      </c>
      <c r="H29" s="49">
        <f t="shared" si="9"/>
        <v>0</v>
      </c>
      <c r="I29" s="50">
        <f t="shared" si="9"/>
        <v>0</v>
      </c>
    </row>
    <row r="30" spans="1:9" ht="15.75" x14ac:dyDescent="0.25">
      <c r="A30" s="51"/>
      <c r="B30" s="52"/>
      <c r="C30" s="52"/>
      <c r="D30" s="52"/>
      <c r="E30" s="52"/>
      <c r="F30" s="52"/>
      <c r="G30" s="52"/>
      <c r="H30" s="52"/>
      <c r="I30" s="52"/>
    </row>
    <row r="31" spans="1:9" ht="15.75" x14ac:dyDescent="0.25">
      <c r="A31" s="141" t="s">
        <v>58</v>
      </c>
      <c r="B31" s="141"/>
      <c r="C31" s="141"/>
      <c r="D31" s="141"/>
      <c r="E31" s="141"/>
      <c r="F31" s="141"/>
      <c r="G31" s="141"/>
      <c r="H31" s="141"/>
      <c r="I31" s="141"/>
    </row>
    <row r="32" spans="1:9" ht="18" x14ac:dyDescent="0.25">
      <c r="A32" s="53"/>
      <c r="B32" s="54"/>
      <c r="C32" s="54"/>
      <c r="D32" s="54"/>
      <c r="E32" s="54"/>
      <c r="F32" s="54"/>
      <c r="G32" s="55"/>
      <c r="H32" s="55"/>
      <c r="I32" s="55"/>
    </row>
    <row r="33" spans="1:9" x14ac:dyDescent="0.25">
      <c r="A33" s="56"/>
      <c r="B33" s="57"/>
      <c r="C33" s="57"/>
      <c r="D33" s="58"/>
      <c r="E33" s="59"/>
      <c r="F33" s="3" t="s">
        <v>67</v>
      </c>
      <c r="G33" s="3" t="s">
        <v>68</v>
      </c>
      <c r="H33" s="3" t="s">
        <v>70</v>
      </c>
      <c r="I33" s="3" t="s">
        <v>71</v>
      </c>
    </row>
    <row r="34" spans="1:9" x14ac:dyDescent="0.25">
      <c r="A34" s="136" t="s">
        <v>62</v>
      </c>
      <c r="B34" s="137"/>
      <c r="C34" s="137"/>
      <c r="D34" s="137"/>
      <c r="E34" s="138"/>
      <c r="F34" s="47">
        <v>0</v>
      </c>
      <c r="G34" s="47">
        <f>F37</f>
        <v>0</v>
      </c>
      <c r="H34" s="47">
        <f>G37</f>
        <v>0</v>
      </c>
      <c r="I34" s="48">
        <f>H37</f>
        <v>0</v>
      </c>
    </row>
    <row r="35" spans="1:9" ht="28.5" customHeight="1" x14ac:dyDescent="0.25">
      <c r="A35" s="136" t="s">
        <v>65</v>
      </c>
      <c r="B35" s="137"/>
      <c r="C35" s="137"/>
      <c r="D35" s="137"/>
      <c r="E35" s="138"/>
      <c r="F35" s="47">
        <v>0</v>
      </c>
      <c r="G35" s="47">
        <v>0</v>
      </c>
      <c r="H35" s="47">
        <v>0</v>
      </c>
      <c r="I35" s="48">
        <v>0</v>
      </c>
    </row>
    <row r="36" spans="1:9" x14ac:dyDescent="0.25">
      <c r="A36" s="136" t="s">
        <v>66</v>
      </c>
      <c r="B36" s="142"/>
      <c r="C36" s="142"/>
      <c r="D36" s="142"/>
      <c r="E36" s="143"/>
      <c r="F36" s="47">
        <v>0</v>
      </c>
      <c r="G36" s="47">
        <v>0</v>
      </c>
      <c r="H36" s="47">
        <v>0</v>
      </c>
      <c r="I36" s="48">
        <v>0</v>
      </c>
    </row>
    <row r="37" spans="1:9" ht="15" customHeight="1" x14ac:dyDescent="0.25">
      <c r="A37" s="133" t="s">
        <v>63</v>
      </c>
      <c r="B37" s="127"/>
      <c r="C37" s="127"/>
      <c r="D37" s="127"/>
      <c r="E37" s="127"/>
      <c r="F37" s="35">
        <f t="shared" ref="F37:I37" si="10">F34-F35+F36</f>
        <v>0</v>
      </c>
      <c r="G37" s="35">
        <f t="shared" si="10"/>
        <v>0</v>
      </c>
      <c r="H37" s="35">
        <f t="shared" si="10"/>
        <v>0</v>
      </c>
      <c r="I37" s="60">
        <f t="shared" si="10"/>
        <v>0</v>
      </c>
    </row>
    <row r="38" spans="1:9" ht="17.25" customHeight="1" x14ac:dyDescent="0.25"/>
    <row r="39" spans="1:9" x14ac:dyDescent="0.25">
      <c r="A39" s="134"/>
      <c r="B39" s="135"/>
      <c r="C39" s="135"/>
      <c r="D39" s="135"/>
      <c r="E39" s="135"/>
      <c r="F39" s="135"/>
      <c r="G39" s="135"/>
      <c r="H39" s="135"/>
      <c r="I39" s="135"/>
    </row>
    <row r="40" spans="1:9" ht="9" customHeight="1" x14ac:dyDescent="0.25"/>
  </sheetData>
  <mergeCells count="24">
    <mergeCell ref="A39:I39"/>
    <mergeCell ref="A21:E21"/>
    <mergeCell ref="A22:E22"/>
    <mergeCell ref="A24:I24"/>
    <mergeCell ref="A27:E27"/>
    <mergeCell ref="A28:E28"/>
    <mergeCell ref="A29:E29"/>
    <mergeCell ref="A31:I31"/>
    <mergeCell ref="A34:E34"/>
    <mergeCell ref="A35:E35"/>
    <mergeCell ref="A36:E36"/>
    <mergeCell ref="A37:E37"/>
    <mergeCell ref="A20:E20"/>
    <mergeCell ref="A1:I1"/>
    <mergeCell ref="A3:I3"/>
    <mergeCell ref="A5:I5"/>
    <mergeCell ref="A8:E8"/>
    <mergeCell ref="A9:E9"/>
    <mergeCell ref="A10:E10"/>
    <mergeCell ref="A12:E12"/>
    <mergeCell ref="A13:E13"/>
    <mergeCell ref="A14:E14"/>
    <mergeCell ref="A16:I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opLeftCell="A10" workbookViewId="0">
      <selection activeCell="D45" sqref="D45"/>
    </sheetView>
  </sheetViews>
  <sheetFormatPr defaultRowHeight="15" x14ac:dyDescent="0.25"/>
  <cols>
    <col min="1" max="1" width="7.7109375" customWidth="1"/>
    <col min="2" max="2" width="5.5703125" customWidth="1"/>
    <col min="3" max="3" width="7.7109375" customWidth="1"/>
    <col min="4" max="4" width="68" customWidth="1"/>
    <col min="5" max="7" width="15.7109375" customWidth="1"/>
    <col min="8" max="8" width="16.42578125" customWidth="1"/>
  </cols>
  <sheetData>
    <row r="1" spans="1:8" ht="42" customHeight="1" x14ac:dyDescent="0.25">
      <c r="A1" s="123" t="s">
        <v>191</v>
      </c>
      <c r="B1" s="123"/>
      <c r="C1" s="123"/>
      <c r="D1" s="123"/>
      <c r="E1" s="123"/>
      <c r="F1" s="123"/>
      <c r="G1" s="123"/>
      <c r="H1" s="123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3" t="s">
        <v>23</v>
      </c>
      <c r="B3" s="123"/>
      <c r="C3" s="123"/>
      <c r="D3" s="123"/>
      <c r="E3" s="123"/>
      <c r="F3" s="123"/>
      <c r="G3" s="123"/>
      <c r="H3" s="123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3" t="s">
        <v>4</v>
      </c>
      <c r="B5" s="123"/>
      <c r="C5" s="123"/>
      <c r="D5" s="123"/>
      <c r="E5" s="123"/>
      <c r="F5" s="123"/>
      <c r="G5" s="123"/>
      <c r="H5" s="123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3" t="s">
        <v>43</v>
      </c>
      <c r="B7" s="123"/>
      <c r="C7" s="123"/>
      <c r="D7" s="123"/>
      <c r="E7" s="123"/>
      <c r="F7" s="123"/>
      <c r="G7" s="123"/>
      <c r="H7" s="123"/>
    </row>
    <row r="8" spans="1:8" ht="18" x14ac:dyDescent="0.25">
      <c r="A8" s="4"/>
      <c r="B8" s="4"/>
      <c r="C8" s="4"/>
      <c r="D8" s="4"/>
      <c r="E8" s="4"/>
      <c r="F8" s="4"/>
      <c r="G8" s="5"/>
      <c r="H8" s="36"/>
    </row>
    <row r="9" spans="1:8" ht="25.5" x14ac:dyDescent="0.25">
      <c r="A9" s="21" t="s">
        <v>5</v>
      </c>
      <c r="B9" s="21" t="s">
        <v>6</v>
      </c>
      <c r="C9" s="21" t="s">
        <v>155</v>
      </c>
      <c r="D9" s="21" t="s">
        <v>3</v>
      </c>
      <c r="E9" s="21" t="s">
        <v>156</v>
      </c>
      <c r="F9" s="20" t="s">
        <v>68</v>
      </c>
      <c r="G9" s="20" t="s">
        <v>72</v>
      </c>
      <c r="H9" s="20" t="s">
        <v>73</v>
      </c>
    </row>
    <row r="10" spans="1:8" x14ac:dyDescent="0.25">
      <c r="A10" s="117"/>
      <c r="B10" s="117"/>
      <c r="C10" s="117"/>
      <c r="D10" s="117" t="s">
        <v>0</v>
      </c>
      <c r="E10" s="118">
        <f t="shared" ref="E10" si="0">E11+E17+E18</f>
        <v>1818048</v>
      </c>
      <c r="F10" s="118">
        <f>F11+F17+F18</f>
        <v>1825154</v>
      </c>
      <c r="G10" s="118">
        <f t="shared" ref="G10:H10" si="1">G11+G17+G18</f>
        <v>1717854</v>
      </c>
      <c r="H10" s="118">
        <f t="shared" si="1"/>
        <v>1724604</v>
      </c>
    </row>
    <row r="11" spans="1:8" x14ac:dyDescent="0.25">
      <c r="A11" s="117">
        <v>6</v>
      </c>
      <c r="B11" s="117"/>
      <c r="C11" s="117"/>
      <c r="D11" s="117" t="s">
        <v>7</v>
      </c>
      <c r="E11" s="118">
        <f t="shared" ref="E11" si="2">E12+E13+E14+E15+E16</f>
        <v>1807282</v>
      </c>
      <c r="F11" s="118">
        <f t="shared" ref="F11" si="3">F12+F13+F14+F15+F16</f>
        <v>1823154</v>
      </c>
      <c r="G11" s="118">
        <f t="shared" ref="G11:H11" si="4">G12+G13+G14+G15+G16</f>
        <v>1717854</v>
      </c>
      <c r="H11" s="118">
        <f t="shared" si="4"/>
        <v>1724604</v>
      </c>
    </row>
    <row r="12" spans="1:8" x14ac:dyDescent="0.25">
      <c r="A12" s="91"/>
      <c r="B12" s="91">
        <v>63</v>
      </c>
      <c r="C12" s="91"/>
      <c r="D12" s="91" t="s">
        <v>31</v>
      </c>
      <c r="E12" s="93">
        <v>1575033</v>
      </c>
      <c r="F12" s="93">
        <v>1578757</v>
      </c>
      <c r="G12" s="93">
        <v>1473457</v>
      </c>
      <c r="H12" s="93">
        <v>1480207</v>
      </c>
    </row>
    <row r="13" spans="1:8" x14ac:dyDescent="0.25">
      <c r="A13" s="91"/>
      <c r="B13" s="91">
        <v>64</v>
      </c>
      <c r="C13" s="91"/>
      <c r="D13" s="91" t="s">
        <v>165</v>
      </c>
      <c r="E13" s="93">
        <v>1</v>
      </c>
      <c r="F13" s="93">
        <v>1</v>
      </c>
      <c r="G13" s="93">
        <v>1</v>
      </c>
      <c r="H13" s="93">
        <v>1</v>
      </c>
    </row>
    <row r="14" spans="1:8" x14ac:dyDescent="0.25">
      <c r="A14" s="91"/>
      <c r="B14" s="91">
        <v>65</v>
      </c>
      <c r="C14" s="91"/>
      <c r="D14" s="91" t="s">
        <v>168</v>
      </c>
      <c r="E14" s="93">
        <v>3000</v>
      </c>
      <c r="F14" s="93">
        <v>1800</v>
      </c>
      <c r="G14" s="93">
        <v>1800</v>
      </c>
      <c r="H14" s="93">
        <v>1800</v>
      </c>
    </row>
    <row r="15" spans="1:8" x14ac:dyDescent="0.25">
      <c r="A15" s="91"/>
      <c r="B15" s="91">
        <v>66</v>
      </c>
      <c r="C15" s="91"/>
      <c r="D15" s="119" t="s">
        <v>171</v>
      </c>
      <c r="E15" s="93">
        <v>15134</v>
      </c>
      <c r="F15" s="93">
        <v>11100</v>
      </c>
      <c r="G15" s="93">
        <v>11100</v>
      </c>
      <c r="H15" s="93">
        <v>11100</v>
      </c>
    </row>
    <row r="16" spans="1:8" x14ac:dyDescent="0.25">
      <c r="A16" s="91"/>
      <c r="B16" s="91">
        <v>67</v>
      </c>
      <c r="C16" s="91"/>
      <c r="D16" s="91" t="s">
        <v>32</v>
      </c>
      <c r="E16" s="93">
        <v>214114</v>
      </c>
      <c r="F16" s="93">
        <f>97146+134350</f>
        <v>231496</v>
      </c>
      <c r="G16" s="93">
        <f t="shared" ref="G16:H16" si="5">97146+134350</f>
        <v>231496</v>
      </c>
      <c r="H16" s="93">
        <f t="shared" si="5"/>
        <v>231496</v>
      </c>
    </row>
    <row r="17" spans="1:8" x14ac:dyDescent="0.25">
      <c r="A17" s="91">
        <v>7</v>
      </c>
      <c r="B17" s="91"/>
      <c r="C17" s="91"/>
      <c r="D17" s="91" t="s">
        <v>8</v>
      </c>
      <c r="E17" s="93">
        <v>0</v>
      </c>
      <c r="F17" s="93">
        <v>0</v>
      </c>
      <c r="G17" s="93">
        <v>0</v>
      </c>
      <c r="H17" s="93">
        <v>0</v>
      </c>
    </row>
    <row r="18" spans="1:8" x14ac:dyDescent="0.25">
      <c r="A18" s="91">
        <v>9</v>
      </c>
      <c r="B18" s="91"/>
      <c r="C18" s="91"/>
      <c r="D18" s="91" t="s">
        <v>177</v>
      </c>
      <c r="E18" s="93">
        <f t="shared" ref="E18:H18" si="6">E19</f>
        <v>10766</v>
      </c>
      <c r="F18" s="93">
        <f t="shared" si="6"/>
        <v>2000</v>
      </c>
      <c r="G18" s="93">
        <f>G19</f>
        <v>0</v>
      </c>
      <c r="H18" s="93">
        <f t="shared" si="6"/>
        <v>0</v>
      </c>
    </row>
    <row r="19" spans="1:8" x14ac:dyDescent="0.25">
      <c r="A19" s="91"/>
      <c r="B19" s="91">
        <v>92</v>
      </c>
      <c r="C19" s="91"/>
      <c r="D19" s="91" t="s">
        <v>92</v>
      </c>
      <c r="E19" s="93">
        <v>10766</v>
      </c>
      <c r="F19" s="93">
        <v>2000</v>
      </c>
      <c r="G19" s="93">
        <v>0</v>
      </c>
      <c r="H19" s="93">
        <v>0</v>
      </c>
    </row>
    <row r="22" spans="1:8" ht="15.75" x14ac:dyDescent="0.25">
      <c r="A22" s="123" t="s">
        <v>44</v>
      </c>
      <c r="B22" s="144"/>
      <c r="C22" s="144"/>
      <c r="D22" s="144"/>
      <c r="E22" s="144"/>
      <c r="F22" s="144"/>
      <c r="G22" s="144"/>
      <c r="H22" s="144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21" t="s">
        <v>5</v>
      </c>
      <c r="B24" s="20" t="s">
        <v>6</v>
      </c>
      <c r="C24" s="20" t="s">
        <v>155</v>
      </c>
      <c r="D24" s="20" t="s">
        <v>9</v>
      </c>
      <c r="E24" s="21" t="s">
        <v>156</v>
      </c>
      <c r="F24" s="20" t="s">
        <v>68</v>
      </c>
      <c r="G24" s="20" t="s">
        <v>72</v>
      </c>
      <c r="H24" s="20" t="s">
        <v>73</v>
      </c>
    </row>
    <row r="25" spans="1:8" x14ac:dyDescent="0.25">
      <c r="A25" s="117"/>
      <c r="B25" s="117"/>
      <c r="C25" s="117"/>
      <c r="D25" s="117" t="s">
        <v>1</v>
      </c>
      <c r="E25" s="118">
        <f>E26+E32</f>
        <v>1818048</v>
      </c>
      <c r="F25" s="118">
        <f>F26+F32</f>
        <v>1825154</v>
      </c>
      <c r="G25" s="118">
        <f t="shared" ref="G25" si="7">G26+G32</f>
        <v>1717854</v>
      </c>
      <c r="H25" s="118">
        <f>H26+H32</f>
        <v>1724604</v>
      </c>
    </row>
    <row r="26" spans="1:8" ht="15.75" customHeight="1" x14ac:dyDescent="0.25">
      <c r="A26" s="91">
        <v>3</v>
      </c>
      <c r="B26" s="91"/>
      <c r="C26" s="91"/>
      <c r="D26" s="91" t="s">
        <v>10</v>
      </c>
      <c r="E26" s="93">
        <f>E27+E28+E29+E30+E31</f>
        <v>1786841</v>
      </c>
      <c r="F26" s="93">
        <f t="shared" ref="F26:H26" si="8">F27+F28+F29+F30+F31</f>
        <v>1801837</v>
      </c>
      <c r="G26" s="93">
        <f t="shared" si="8"/>
        <v>1694537</v>
      </c>
      <c r="H26" s="93">
        <f t="shared" si="8"/>
        <v>1701287</v>
      </c>
    </row>
    <row r="27" spans="1:8" ht="15.75" customHeight="1" x14ac:dyDescent="0.25">
      <c r="A27" s="91"/>
      <c r="B27" s="91">
        <v>31</v>
      </c>
      <c r="C27" s="91"/>
      <c r="D27" s="91" t="s">
        <v>11</v>
      </c>
      <c r="E27" s="93">
        <f>1469000+36250</f>
        <v>1505250</v>
      </c>
      <c r="F27" s="93">
        <v>1584250</v>
      </c>
      <c r="G27" s="93">
        <v>1481150</v>
      </c>
      <c r="H27" s="93">
        <v>1487800</v>
      </c>
    </row>
    <row r="28" spans="1:8" x14ac:dyDescent="0.25">
      <c r="A28" s="91"/>
      <c r="B28" s="91">
        <v>32</v>
      </c>
      <c r="C28" s="91"/>
      <c r="D28" s="91" t="s">
        <v>25</v>
      </c>
      <c r="E28" s="93">
        <f>249741+2200</f>
        <v>251941</v>
      </c>
      <c r="F28" s="93">
        <v>205347</v>
      </c>
      <c r="G28" s="93">
        <v>201147</v>
      </c>
      <c r="H28" s="93">
        <v>201247</v>
      </c>
    </row>
    <row r="29" spans="1:8" x14ac:dyDescent="0.25">
      <c r="A29" s="91"/>
      <c r="B29" s="91">
        <v>34</v>
      </c>
      <c r="C29" s="91"/>
      <c r="D29" s="91" t="s">
        <v>81</v>
      </c>
      <c r="E29" s="93">
        <v>4800</v>
      </c>
      <c r="F29" s="93">
        <v>1000</v>
      </c>
      <c r="G29" s="93">
        <v>1000</v>
      </c>
      <c r="H29" s="93">
        <v>1000</v>
      </c>
    </row>
    <row r="30" spans="1:8" x14ac:dyDescent="0.25">
      <c r="A30" s="91"/>
      <c r="B30" s="91">
        <v>37</v>
      </c>
      <c r="C30" s="91"/>
      <c r="D30" s="91" t="s">
        <v>139</v>
      </c>
      <c r="E30" s="93">
        <v>24050</v>
      </c>
      <c r="F30" s="93">
        <v>11240</v>
      </c>
      <c r="G30" s="93">
        <v>11240</v>
      </c>
      <c r="H30" s="93">
        <v>11240</v>
      </c>
    </row>
    <row r="31" spans="1:8" x14ac:dyDescent="0.25">
      <c r="A31" s="91"/>
      <c r="B31" s="91">
        <v>38</v>
      </c>
      <c r="C31" s="91"/>
      <c r="D31" s="98" t="s">
        <v>97</v>
      </c>
      <c r="E31" s="93">
        <v>800</v>
      </c>
      <c r="F31" s="93">
        <v>0</v>
      </c>
      <c r="G31" s="93">
        <v>0</v>
      </c>
      <c r="H31" s="93">
        <v>0</v>
      </c>
    </row>
    <row r="32" spans="1:8" x14ac:dyDescent="0.25">
      <c r="A32" s="91">
        <v>4</v>
      </c>
      <c r="B32" s="91"/>
      <c r="C32" s="91"/>
      <c r="D32" s="91" t="s">
        <v>12</v>
      </c>
      <c r="E32" s="93">
        <f t="shared" ref="E32:H32" si="9">E33</f>
        <v>31207</v>
      </c>
      <c r="F32" s="93">
        <f t="shared" si="9"/>
        <v>23317</v>
      </c>
      <c r="G32" s="93">
        <f t="shared" si="9"/>
        <v>23317</v>
      </c>
      <c r="H32" s="93">
        <f t="shared" si="9"/>
        <v>23317</v>
      </c>
    </row>
    <row r="33" spans="1:8" x14ac:dyDescent="0.25">
      <c r="A33" s="91"/>
      <c r="B33" s="91">
        <v>42</v>
      </c>
      <c r="C33" s="91"/>
      <c r="D33" s="91" t="s">
        <v>33</v>
      </c>
      <c r="E33" s="93">
        <v>31207</v>
      </c>
      <c r="F33" s="93">
        <v>23317</v>
      </c>
      <c r="G33" s="93">
        <v>23317</v>
      </c>
      <c r="H33" s="93">
        <v>23317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4"/>
  <sheetViews>
    <sheetView topLeftCell="A49" workbookViewId="0">
      <selection activeCell="F31" sqref="F31"/>
    </sheetView>
  </sheetViews>
  <sheetFormatPr defaultRowHeight="15" x14ac:dyDescent="0.25"/>
  <cols>
    <col min="1" max="1" width="8" customWidth="1"/>
    <col min="2" max="2" width="5.85546875" customWidth="1"/>
    <col min="3" max="3" width="5.7109375" customWidth="1"/>
    <col min="4" max="4" width="56.140625" customWidth="1"/>
    <col min="5" max="5" width="19.42578125" customWidth="1"/>
    <col min="6" max="6" width="16.85546875" customWidth="1"/>
    <col min="7" max="8" width="20" customWidth="1"/>
  </cols>
  <sheetData>
    <row r="1" spans="1:8" ht="42" customHeight="1" x14ac:dyDescent="0.25">
      <c r="A1" s="123" t="s">
        <v>191</v>
      </c>
      <c r="B1" s="123"/>
      <c r="C1" s="123"/>
      <c r="D1" s="123"/>
      <c r="E1" s="123"/>
      <c r="F1" s="123"/>
    </row>
    <row r="2" spans="1:8" ht="18" customHeight="1" x14ac:dyDescent="0.25">
      <c r="A2" s="25"/>
      <c r="B2" s="25"/>
      <c r="C2" s="25"/>
      <c r="D2" s="25"/>
      <c r="E2" s="25"/>
      <c r="F2" s="25"/>
    </row>
    <row r="3" spans="1:8" ht="15.75" customHeight="1" x14ac:dyDescent="0.25">
      <c r="A3" s="123" t="s">
        <v>23</v>
      </c>
      <c r="B3" s="123"/>
      <c r="C3" s="123"/>
      <c r="D3" s="123"/>
      <c r="E3" s="123"/>
      <c r="F3" s="123"/>
    </row>
    <row r="4" spans="1:8" ht="18" x14ac:dyDescent="0.25">
      <c r="B4" s="25"/>
      <c r="C4" s="25"/>
      <c r="D4" s="25"/>
      <c r="E4" s="5"/>
      <c r="F4" s="5"/>
    </row>
    <row r="5" spans="1:8" ht="18" customHeight="1" x14ac:dyDescent="0.25">
      <c r="A5" s="123" t="s">
        <v>4</v>
      </c>
      <c r="B5" s="123"/>
      <c r="C5" s="123"/>
      <c r="D5" s="123"/>
      <c r="E5" s="123"/>
      <c r="F5" s="123"/>
    </row>
    <row r="6" spans="1:8" ht="18" x14ac:dyDescent="0.25">
      <c r="A6" s="25"/>
      <c r="B6" s="25"/>
      <c r="C6" s="25"/>
      <c r="D6" s="25"/>
      <c r="E6" s="5"/>
      <c r="F6" s="5"/>
    </row>
    <row r="7" spans="1:8" ht="15.75" customHeight="1" x14ac:dyDescent="0.25">
      <c r="A7" s="123" t="s">
        <v>45</v>
      </c>
      <c r="B7" s="123"/>
      <c r="C7" s="123"/>
      <c r="D7" s="123"/>
      <c r="E7" s="123"/>
      <c r="F7" s="123"/>
    </row>
    <row r="8" spans="1:8" ht="18" x14ac:dyDescent="0.25">
      <c r="A8" s="25"/>
      <c r="B8" s="25"/>
      <c r="C8" s="25"/>
      <c r="D8" s="25"/>
      <c r="E8" s="5"/>
      <c r="F8" s="36"/>
    </row>
    <row r="9" spans="1:8" ht="25.5" x14ac:dyDescent="0.25">
      <c r="A9" s="21" t="s">
        <v>5</v>
      </c>
      <c r="B9" s="20" t="s">
        <v>6</v>
      </c>
      <c r="C9" s="20" t="s">
        <v>155</v>
      </c>
      <c r="D9" s="20" t="s">
        <v>3</v>
      </c>
      <c r="E9" s="21" t="s">
        <v>178</v>
      </c>
      <c r="F9" s="20" t="s">
        <v>68</v>
      </c>
      <c r="G9" s="20" t="s">
        <v>72</v>
      </c>
      <c r="H9" s="20" t="s">
        <v>73</v>
      </c>
    </row>
    <row r="10" spans="1:8" x14ac:dyDescent="0.25">
      <c r="A10" s="21"/>
      <c r="B10" s="20"/>
      <c r="C10" s="20"/>
      <c r="D10" s="20" t="s">
        <v>0</v>
      </c>
      <c r="E10" s="94">
        <f>E11+E31</f>
        <v>1818048</v>
      </c>
      <c r="F10" s="94">
        <f>F11+F31</f>
        <v>1825154</v>
      </c>
      <c r="G10" s="94">
        <f>G11+G31</f>
        <v>1717854</v>
      </c>
      <c r="H10" s="94">
        <f>H11+H31</f>
        <v>1724604</v>
      </c>
    </row>
    <row r="11" spans="1:8" x14ac:dyDescent="0.25">
      <c r="A11" s="11">
        <v>6</v>
      </c>
      <c r="B11" s="11"/>
      <c r="C11" s="11"/>
      <c r="D11" s="11" t="s">
        <v>7</v>
      </c>
      <c r="E11" s="9">
        <f>E12+E17+E19+E21+E24</f>
        <v>1807282</v>
      </c>
      <c r="F11" s="106">
        <f>F12+F17+F19+F21+F24</f>
        <v>1823154</v>
      </c>
      <c r="G11" s="9">
        <f t="shared" ref="G11:H11" si="0">G12+G17+G19+G21+G24</f>
        <v>1717854</v>
      </c>
      <c r="H11" s="9">
        <f t="shared" si="0"/>
        <v>1724604</v>
      </c>
    </row>
    <row r="12" spans="1:8" x14ac:dyDescent="0.25">
      <c r="A12" s="11"/>
      <c r="B12" s="16">
        <v>63</v>
      </c>
      <c r="C12" s="16"/>
      <c r="D12" s="16" t="s">
        <v>31</v>
      </c>
      <c r="E12" s="9">
        <f>E13+E14+E15+E16</f>
        <v>1575033</v>
      </c>
      <c r="F12" s="106">
        <f>F13+F14+F15+F16</f>
        <v>1578757</v>
      </c>
      <c r="G12" s="9">
        <f t="shared" ref="G12:H12" si="1">G13+G14+G15+G16</f>
        <v>1473457</v>
      </c>
      <c r="H12" s="9">
        <f t="shared" si="1"/>
        <v>1480207</v>
      </c>
    </row>
    <row r="13" spans="1:8" x14ac:dyDescent="0.25">
      <c r="A13" s="12"/>
      <c r="B13" s="12"/>
      <c r="C13" s="95" t="s">
        <v>157</v>
      </c>
      <c r="D13" s="95" t="s">
        <v>158</v>
      </c>
      <c r="E13" s="9">
        <v>5500</v>
      </c>
      <c r="F13" s="106">
        <v>0</v>
      </c>
      <c r="G13" s="9">
        <v>0</v>
      </c>
      <c r="H13" s="9">
        <v>0</v>
      </c>
    </row>
    <row r="14" spans="1:8" ht="25.5" x14ac:dyDescent="0.25">
      <c r="A14" s="11"/>
      <c r="B14" s="16"/>
      <c r="C14" s="96" t="s">
        <v>159</v>
      </c>
      <c r="D14" s="96" t="s">
        <v>160</v>
      </c>
      <c r="E14" s="9">
        <v>1569083</v>
      </c>
      <c r="F14" s="106">
        <v>1578307</v>
      </c>
      <c r="G14" s="9">
        <v>1473007</v>
      </c>
      <c r="H14" s="9">
        <v>1479757</v>
      </c>
    </row>
    <row r="15" spans="1:8" ht="25.5" x14ac:dyDescent="0.25">
      <c r="A15" s="11"/>
      <c r="B15" s="16"/>
      <c r="C15" s="96" t="s">
        <v>161</v>
      </c>
      <c r="D15" s="96" t="s">
        <v>162</v>
      </c>
      <c r="E15" s="9">
        <v>180</v>
      </c>
      <c r="F15" s="106">
        <v>180</v>
      </c>
      <c r="G15" s="9">
        <v>180</v>
      </c>
      <c r="H15" s="9">
        <v>180</v>
      </c>
    </row>
    <row r="16" spans="1:8" ht="25.5" x14ac:dyDescent="0.25">
      <c r="A16" s="11"/>
      <c r="B16" s="16"/>
      <c r="C16" s="96" t="s">
        <v>163</v>
      </c>
      <c r="D16" s="96" t="s">
        <v>164</v>
      </c>
      <c r="E16" s="9">
        <v>270</v>
      </c>
      <c r="F16" s="106">
        <v>270</v>
      </c>
      <c r="G16" s="9">
        <v>270</v>
      </c>
      <c r="H16" s="9">
        <v>270</v>
      </c>
    </row>
    <row r="17" spans="1:8" x14ac:dyDescent="0.25">
      <c r="A17" s="12"/>
      <c r="B17" s="12">
        <v>64</v>
      </c>
      <c r="C17" s="13"/>
      <c r="D17" s="97" t="s">
        <v>165</v>
      </c>
      <c r="E17" s="9">
        <v>1</v>
      </c>
      <c r="F17" s="106">
        <v>1</v>
      </c>
      <c r="G17" s="9">
        <v>1</v>
      </c>
      <c r="H17" s="9">
        <v>1</v>
      </c>
    </row>
    <row r="18" spans="1:8" x14ac:dyDescent="0.25">
      <c r="A18" s="12"/>
      <c r="B18" s="12"/>
      <c r="C18" s="95" t="s">
        <v>166</v>
      </c>
      <c r="D18" s="95" t="s">
        <v>167</v>
      </c>
      <c r="E18" s="9">
        <v>1</v>
      </c>
      <c r="F18" s="106">
        <v>1</v>
      </c>
      <c r="G18" s="9">
        <v>1</v>
      </c>
      <c r="H18" s="9">
        <v>1</v>
      </c>
    </row>
    <row r="19" spans="1:8" ht="25.5" x14ac:dyDescent="0.25">
      <c r="A19" s="12"/>
      <c r="B19" s="12">
        <v>65</v>
      </c>
      <c r="C19" s="13"/>
      <c r="D19" s="98" t="s">
        <v>168</v>
      </c>
      <c r="E19" s="9">
        <f>E20</f>
        <v>3000</v>
      </c>
      <c r="F19" s="106">
        <f t="shared" ref="F19:H19" si="2">F20</f>
        <v>1800</v>
      </c>
      <c r="G19" s="9">
        <f t="shared" si="2"/>
        <v>1800</v>
      </c>
      <c r="H19" s="9">
        <f t="shared" si="2"/>
        <v>1800</v>
      </c>
    </row>
    <row r="20" spans="1:8" x14ac:dyDescent="0.25">
      <c r="A20" s="12"/>
      <c r="B20" s="12"/>
      <c r="C20" s="95" t="s">
        <v>169</v>
      </c>
      <c r="D20" s="99" t="s">
        <v>170</v>
      </c>
      <c r="E20" s="9">
        <v>3000</v>
      </c>
      <c r="F20" s="106">
        <v>1800</v>
      </c>
      <c r="G20" s="9">
        <v>1800</v>
      </c>
      <c r="H20" s="9">
        <v>1800</v>
      </c>
    </row>
    <row r="21" spans="1:8" x14ac:dyDescent="0.25">
      <c r="A21" s="12"/>
      <c r="B21" s="12">
        <v>66</v>
      </c>
      <c r="C21" s="13"/>
      <c r="D21" s="100" t="s">
        <v>171</v>
      </c>
      <c r="E21" s="9">
        <f>E22+E23</f>
        <v>15134</v>
      </c>
      <c r="F21" s="106">
        <f>F22+F23</f>
        <v>11100</v>
      </c>
      <c r="G21" s="9">
        <f t="shared" ref="G21:H21" si="3">G22+G23</f>
        <v>11100</v>
      </c>
      <c r="H21" s="9">
        <f t="shared" si="3"/>
        <v>11100</v>
      </c>
    </row>
    <row r="22" spans="1:8" x14ac:dyDescent="0.25">
      <c r="A22" s="12"/>
      <c r="B22" s="28"/>
      <c r="C22" s="101" t="s">
        <v>166</v>
      </c>
      <c r="D22" s="95" t="s">
        <v>167</v>
      </c>
      <c r="E22" s="9">
        <v>13634</v>
      </c>
      <c r="F22" s="106">
        <v>10500</v>
      </c>
      <c r="G22" s="106">
        <v>10500</v>
      </c>
      <c r="H22" s="106">
        <v>10500</v>
      </c>
    </row>
    <row r="23" spans="1:8" x14ac:dyDescent="0.25">
      <c r="A23" s="12"/>
      <c r="B23" s="28"/>
      <c r="C23" s="101" t="s">
        <v>172</v>
      </c>
      <c r="D23" s="95" t="s">
        <v>173</v>
      </c>
      <c r="E23" s="9">
        <v>1500</v>
      </c>
      <c r="F23" s="106">
        <v>600</v>
      </c>
      <c r="G23" s="106">
        <v>600</v>
      </c>
      <c r="H23" s="106">
        <v>600</v>
      </c>
    </row>
    <row r="24" spans="1:8" ht="25.5" x14ac:dyDescent="0.25">
      <c r="A24" s="12"/>
      <c r="B24" s="12">
        <v>67</v>
      </c>
      <c r="C24" s="13"/>
      <c r="D24" s="16" t="s">
        <v>32</v>
      </c>
      <c r="E24" s="9">
        <f>E25+E26</f>
        <v>214114</v>
      </c>
      <c r="F24" s="106">
        <f>F25+F26+F27</f>
        <v>231496</v>
      </c>
      <c r="G24" s="106">
        <f t="shared" ref="G24:H24" si="4">G25+G26+G27</f>
        <v>231496</v>
      </c>
      <c r="H24" s="106">
        <f t="shared" si="4"/>
        <v>231496</v>
      </c>
    </row>
    <row r="25" spans="1:8" x14ac:dyDescent="0.25">
      <c r="A25" s="12"/>
      <c r="B25" s="12"/>
      <c r="C25" s="13" t="s">
        <v>174</v>
      </c>
      <c r="D25" s="18" t="s">
        <v>175</v>
      </c>
      <c r="E25" s="9">
        <v>123708</v>
      </c>
      <c r="F25" s="106">
        <v>9900</v>
      </c>
      <c r="G25" s="9">
        <v>9900</v>
      </c>
      <c r="H25" s="9">
        <v>9900</v>
      </c>
    </row>
    <row r="26" spans="1:8" x14ac:dyDescent="0.25">
      <c r="A26" s="12"/>
      <c r="B26" s="12"/>
      <c r="C26" s="13" t="s">
        <v>176</v>
      </c>
      <c r="D26" s="18" t="s">
        <v>175</v>
      </c>
      <c r="E26" s="9">
        <v>90406</v>
      </c>
      <c r="F26" s="106">
        <v>87246</v>
      </c>
      <c r="G26" s="9">
        <v>87246</v>
      </c>
      <c r="H26" s="9">
        <v>87246</v>
      </c>
    </row>
    <row r="27" spans="1:8" x14ac:dyDescent="0.25">
      <c r="A27" s="12"/>
      <c r="B27" s="12"/>
      <c r="C27" s="13" t="s">
        <v>183</v>
      </c>
      <c r="D27" s="18" t="s">
        <v>184</v>
      </c>
      <c r="E27" s="9">
        <v>0</v>
      </c>
      <c r="F27" s="106">
        <v>134350</v>
      </c>
      <c r="G27" s="106">
        <v>134350</v>
      </c>
      <c r="H27" s="106">
        <v>134350</v>
      </c>
    </row>
    <row r="28" spans="1:8" x14ac:dyDescent="0.25">
      <c r="A28" s="14">
        <v>7</v>
      </c>
      <c r="B28" s="15"/>
      <c r="C28" s="15"/>
      <c r="D28" s="26" t="s">
        <v>8</v>
      </c>
      <c r="E28" s="9">
        <v>0</v>
      </c>
      <c r="F28" s="106">
        <v>0</v>
      </c>
      <c r="G28" s="9">
        <v>0</v>
      </c>
      <c r="H28" s="9">
        <v>0</v>
      </c>
    </row>
    <row r="29" spans="1:8" x14ac:dyDescent="0.25">
      <c r="A29" s="16"/>
      <c r="B29" s="16">
        <v>72</v>
      </c>
      <c r="C29" s="16"/>
      <c r="D29" s="27" t="s">
        <v>30</v>
      </c>
      <c r="E29" s="10">
        <v>0</v>
      </c>
      <c r="F29" s="107">
        <v>0</v>
      </c>
      <c r="G29" s="10">
        <v>0</v>
      </c>
      <c r="H29" s="10">
        <v>0</v>
      </c>
    </row>
    <row r="30" spans="1:8" x14ac:dyDescent="0.25">
      <c r="A30" s="102">
        <v>9</v>
      </c>
      <c r="B30" s="16"/>
      <c r="C30" s="16"/>
      <c r="D30" s="103" t="s">
        <v>177</v>
      </c>
      <c r="E30" s="10"/>
      <c r="F30" s="107"/>
      <c r="G30" s="10"/>
      <c r="H30" s="10"/>
    </row>
    <row r="31" spans="1:8" x14ac:dyDescent="0.25">
      <c r="A31" s="16"/>
      <c r="B31" s="91">
        <v>92</v>
      </c>
      <c r="C31" s="13"/>
      <c r="D31" s="97" t="s">
        <v>92</v>
      </c>
      <c r="E31" s="10">
        <f>SUM(E32:E35)</f>
        <v>10766</v>
      </c>
      <c r="F31" s="107">
        <f>SUM(F32:F35)</f>
        <v>2000</v>
      </c>
      <c r="G31" s="10">
        <f>SUM(G32:G35)</f>
        <v>0</v>
      </c>
      <c r="H31" s="10">
        <f>SUM(H32:H35)</f>
        <v>0</v>
      </c>
    </row>
    <row r="32" spans="1:8" x14ac:dyDescent="0.25">
      <c r="B32" s="91"/>
      <c r="C32" s="104" t="s">
        <v>181</v>
      </c>
      <c r="D32" s="105" t="s">
        <v>188</v>
      </c>
      <c r="E32" s="9">
        <v>4000</v>
      </c>
      <c r="F32" s="106">
        <v>1000</v>
      </c>
      <c r="G32" s="9">
        <v>0</v>
      </c>
      <c r="H32" s="9">
        <v>0</v>
      </c>
    </row>
    <row r="33" spans="1:8" x14ac:dyDescent="0.25">
      <c r="A33" s="91"/>
      <c r="B33" s="91"/>
      <c r="C33" s="104" t="s">
        <v>179</v>
      </c>
      <c r="D33" s="13" t="s">
        <v>167</v>
      </c>
      <c r="E33" s="9">
        <v>6766</v>
      </c>
      <c r="F33" s="106">
        <v>0</v>
      </c>
      <c r="G33" s="9">
        <v>0</v>
      </c>
      <c r="H33" s="9">
        <v>0</v>
      </c>
    </row>
    <row r="34" spans="1:8" x14ac:dyDescent="0.25">
      <c r="A34" s="91"/>
      <c r="B34" s="91"/>
      <c r="C34" s="104" t="s">
        <v>182</v>
      </c>
      <c r="D34" s="13" t="s">
        <v>158</v>
      </c>
      <c r="E34" s="93">
        <v>0</v>
      </c>
      <c r="F34" s="108">
        <v>0</v>
      </c>
      <c r="G34" s="93">
        <v>0</v>
      </c>
      <c r="H34" s="93">
        <v>0</v>
      </c>
    </row>
    <row r="35" spans="1:8" x14ac:dyDescent="0.25">
      <c r="A35" s="91"/>
      <c r="B35" s="91"/>
      <c r="C35" s="104" t="s">
        <v>180</v>
      </c>
      <c r="D35" s="95" t="s">
        <v>190</v>
      </c>
      <c r="E35" s="93">
        <v>0</v>
      </c>
      <c r="F35" s="93">
        <v>1000</v>
      </c>
      <c r="G35" s="93">
        <v>0</v>
      </c>
      <c r="H35" s="93">
        <v>0</v>
      </c>
    </row>
    <row r="38" spans="1:8" ht="15.75" customHeight="1" x14ac:dyDescent="0.25">
      <c r="A38" s="123" t="s">
        <v>46</v>
      </c>
      <c r="B38" s="123"/>
      <c r="C38" s="123"/>
      <c r="D38" s="123"/>
      <c r="E38" s="123"/>
      <c r="F38" s="123"/>
    </row>
    <row r="39" spans="1:8" ht="18" x14ac:dyDescent="0.25">
      <c r="A39" s="25"/>
      <c r="B39" s="25"/>
      <c r="C39" s="25"/>
      <c r="D39" s="25"/>
      <c r="E39" s="5"/>
      <c r="F39" s="5"/>
    </row>
    <row r="40" spans="1:8" ht="25.5" x14ac:dyDescent="0.25">
      <c r="A40" s="21" t="s">
        <v>5</v>
      </c>
      <c r="B40" s="20" t="s">
        <v>6</v>
      </c>
      <c r="C40" s="20" t="s">
        <v>155</v>
      </c>
      <c r="D40" s="20" t="s">
        <v>9</v>
      </c>
      <c r="E40" s="21" t="s">
        <v>156</v>
      </c>
      <c r="F40" s="20" t="s">
        <v>68</v>
      </c>
      <c r="G40" s="20" t="s">
        <v>72</v>
      </c>
      <c r="H40" s="20" t="s">
        <v>73</v>
      </c>
    </row>
    <row r="41" spans="1:8" x14ac:dyDescent="0.25">
      <c r="A41" s="21"/>
      <c r="B41" s="109"/>
      <c r="C41" s="20"/>
      <c r="D41" s="110" t="s">
        <v>1</v>
      </c>
      <c r="E41" s="111">
        <f>E42+E69</f>
        <v>1818048</v>
      </c>
      <c r="F41" s="111">
        <f>F42+F69</f>
        <v>1825154</v>
      </c>
      <c r="G41" s="111">
        <f>G42+G69</f>
        <v>1717854</v>
      </c>
      <c r="H41" s="111">
        <f t="shared" ref="H41" si="5">H42+H69</f>
        <v>1724604</v>
      </c>
    </row>
    <row r="42" spans="1:8" x14ac:dyDescent="0.25">
      <c r="A42" s="11">
        <v>3</v>
      </c>
      <c r="B42" s="11"/>
      <c r="C42" s="11"/>
      <c r="D42" s="11" t="s">
        <v>10</v>
      </c>
      <c r="E42" s="112">
        <f>E43+E47+E60+E64+E66</f>
        <v>1786841</v>
      </c>
      <c r="F42" s="112">
        <f t="shared" ref="F42" si="6">F43+F47+F60+F64+F66</f>
        <v>1801837</v>
      </c>
      <c r="G42" s="112">
        <f>G43+G47+G60+G64+G66</f>
        <v>1694537</v>
      </c>
      <c r="H42" s="112">
        <f t="shared" ref="H42" si="7">H43+H47+H60+H64+H66</f>
        <v>1701287</v>
      </c>
    </row>
    <row r="43" spans="1:8" x14ac:dyDescent="0.25">
      <c r="A43" s="11"/>
      <c r="B43" s="16">
        <v>31</v>
      </c>
      <c r="C43" s="16"/>
      <c r="D43" s="16" t="s">
        <v>11</v>
      </c>
      <c r="E43" s="8">
        <f>E44+E46</f>
        <v>1505250</v>
      </c>
      <c r="F43" s="8">
        <f>F44+F46+F45</f>
        <v>1584250</v>
      </c>
      <c r="G43" s="8">
        <f t="shared" ref="G43:H43" si="8">G44+G46+G45</f>
        <v>1481150</v>
      </c>
      <c r="H43" s="8">
        <f t="shared" si="8"/>
        <v>1487800</v>
      </c>
    </row>
    <row r="44" spans="1:8" x14ac:dyDescent="0.25">
      <c r="A44" s="12"/>
      <c r="B44" s="12"/>
      <c r="C44" s="13" t="s">
        <v>174</v>
      </c>
      <c r="D44" s="18" t="s">
        <v>175</v>
      </c>
      <c r="E44" s="9">
        <f>48800+36250</f>
        <v>85050</v>
      </c>
      <c r="F44" s="9">
        <v>0</v>
      </c>
      <c r="G44" s="9">
        <v>0</v>
      </c>
      <c r="H44" s="9">
        <v>0</v>
      </c>
    </row>
    <row r="45" spans="1:8" x14ac:dyDescent="0.25">
      <c r="A45" s="12"/>
      <c r="B45" s="12"/>
      <c r="C45" s="13" t="s">
        <v>183</v>
      </c>
      <c r="D45" s="18" t="s">
        <v>184</v>
      </c>
      <c r="E45" s="9">
        <v>0</v>
      </c>
      <c r="F45" s="9">
        <v>129050</v>
      </c>
      <c r="G45" s="9">
        <v>129050</v>
      </c>
      <c r="H45" s="9">
        <v>129050</v>
      </c>
    </row>
    <row r="46" spans="1:8" x14ac:dyDescent="0.25">
      <c r="A46" s="12"/>
      <c r="B46" s="12"/>
      <c r="C46" s="13" t="s">
        <v>159</v>
      </c>
      <c r="D46" s="96" t="s">
        <v>160</v>
      </c>
      <c r="E46" s="9">
        <v>1420200</v>
      </c>
      <c r="F46" s="9">
        <v>1455200</v>
      </c>
      <c r="G46" s="9">
        <v>1352100</v>
      </c>
      <c r="H46" s="9">
        <v>1358750</v>
      </c>
    </row>
    <row r="47" spans="1:8" x14ac:dyDescent="0.25">
      <c r="A47" s="12"/>
      <c r="B47" s="12">
        <v>32</v>
      </c>
      <c r="C47" s="13"/>
      <c r="D47" s="12" t="s">
        <v>25</v>
      </c>
      <c r="E47" s="106">
        <f>SUM(E48:E57)</f>
        <v>251941</v>
      </c>
      <c r="F47" s="106">
        <f>SUM(F48:F59)</f>
        <v>205347</v>
      </c>
      <c r="G47" s="106">
        <f t="shared" ref="G47:H47" si="9">SUM(G48:G59)</f>
        <v>201147</v>
      </c>
      <c r="H47" s="106">
        <f t="shared" si="9"/>
        <v>201247</v>
      </c>
    </row>
    <row r="48" spans="1:8" x14ac:dyDescent="0.25">
      <c r="A48" s="12"/>
      <c r="B48" s="12"/>
      <c r="C48" s="13" t="s">
        <v>174</v>
      </c>
      <c r="D48" s="18" t="s">
        <v>175</v>
      </c>
      <c r="E48" s="106">
        <f>1058+450+3050+2600+4450+2200</f>
        <v>13808</v>
      </c>
      <c r="F48" s="106">
        <v>9100</v>
      </c>
      <c r="G48" s="106">
        <v>9100</v>
      </c>
      <c r="H48" s="106">
        <v>9100</v>
      </c>
    </row>
    <row r="49" spans="1:8" x14ac:dyDescent="0.25">
      <c r="A49" s="113"/>
      <c r="B49" s="113"/>
      <c r="C49" s="114" t="s">
        <v>186</v>
      </c>
      <c r="D49" s="115" t="s">
        <v>175</v>
      </c>
      <c r="E49" s="106">
        <v>85506</v>
      </c>
      <c r="F49" s="106">
        <v>82246</v>
      </c>
      <c r="G49" s="106">
        <v>82246</v>
      </c>
      <c r="H49" s="106">
        <v>82246</v>
      </c>
    </row>
    <row r="50" spans="1:8" x14ac:dyDescent="0.25">
      <c r="A50" s="12"/>
      <c r="B50" s="12"/>
      <c r="C50" s="13" t="s">
        <v>166</v>
      </c>
      <c r="D50" s="95" t="s">
        <v>167</v>
      </c>
      <c r="E50" s="106">
        <v>17201</v>
      </c>
      <c r="F50" s="106">
        <v>2901</v>
      </c>
      <c r="G50" s="106">
        <v>2901</v>
      </c>
      <c r="H50" s="106">
        <v>2901</v>
      </c>
    </row>
    <row r="51" spans="1:8" x14ac:dyDescent="0.25">
      <c r="A51" s="12"/>
      <c r="B51" s="12"/>
      <c r="C51" s="13" t="s">
        <v>169</v>
      </c>
      <c r="D51" s="99" t="s">
        <v>170</v>
      </c>
      <c r="E51" s="106">
        <v>5600</v>
      </c>
      <c r="F51" s="106">
        <v>1450</v>
      </c>
      <c r="G51" s="106">
        <v>1450</v>
      </c>
      <c r="H51" s="106">
        <v>1450</v>
      </c>
    </row>
    <row r="52" spans="1:8" x14ac:dyDescent="0.25">
      <c r="A52" s="12"/>
      <c r="B52" s="12"/>
      <c r="C52" s="13" t="s">
        <v>157</v>
      </c>
      <c r="D52" s="95" t="s">
        <v>158</v>
      </c>
      <c r="E52" s="9">
        <v>5400</v>
      </c>
      <c r="F52" s="9">
        <v>0</v>
      </c>
      <c r="G52" s="9">
        <v>0</v>
      </c>
      <c r="H52" s="9">
        <v>0</v>
      </c>
    </row>
    <row r="53" spans="1:8" x14ac:dyDescent="0.25">
      <c r="A53" s="12"/>
      <c r="B53" s="12"/>
      <c r="C53" s="13" t="s">
        <v>183</v>
      </c>
      <c r="D53" s="18" t="s">
        <v>184</v>
      </c>
      <c r="E53" s="106">
        <v>0</v>
      </c>
      <c r="F53" s="106">
        <v>5300</v>
      </c>
      <c r="G53" s="106">
        <v>5300</v>
      </c>
      <c r="H53" s="106">
        <v>5300</v>
      </c>
    </row>
    <row r="54" spans="1:8" x14ac:dyDescent="0.25">
      <c r="A54" s="12"/>
      <c r="B54" s="12"/>
      <c r="C54" s="13" t="s">
        <v>159</v>
      </c>
      <c r="D54" s="96" t="s">
        <v>160</v>
      </c>
      <c r="E54" s="106">
        <f>1500+89000+31976</f>
        <v>122476</v>
      </c>
      <c r="F54" s="106">
        <v>101300</v>
      </c>
      <c r="G54" s="106">
        <v>99100</v>
      </c>
      <c r="H54" s="106">
        <v>99200</v>
      </c>
    </row>
    <row r="55" spans="1:8" x14ac:dyDescent="0.25">
      <c r="A55" s="12"/>
      <c r="B55" s="12"/>
      <c r="C55" s="13" t="s">
        <v>161</v>
      </c>
      <c r="D55" s="96" t="s">
        <v>162</v>
      </c>
      <c r="E55" s="9">
        <v>180</v>
      </c>
      <c r="F55" s="9">
        <v>180</v>
      </c>
      <c r="G55" s="9">
        <v>180</v>
      </c>
      <c r="H55" s="9">
        <v>180</v>
      </c>
    </row>
    <row r="56" spans="1:8" x14ac:dyDescent="0.25">
      <c r="A56" s="12"/>
      <c r="B56" s="12"/>
      <c r="C56" s="13" t="s">
        <v>163</v>
      </c>
      <c r="D56" s="96" t="s">
        <v>164</v>
      </c>
      <c r="E56" s="9">
        <v>270</v>
      </c>
      <c r="F56" s="9">
        <v>270</v>
      </c>
      <c r="G56" s="9">
        <v>270</v>
      </c>
      <c r="H56" s="9">
        <v>270</v>
      </c>
    </row>
    <row r="57" spans="1:8" x14ac:dyDescent="0.25">
      <c r="A57" s="12"/>
      <c r="B57" s="12"/>
      <c r="C57" s="13" t="s">
        <v>172</v>
      </c>
      <c r="D57" s="96" t="s">
        <v>173</v>
      </c>
      <c r="E57" s="106">
        <v>1500</v>
      </c>
      <c r="F57" s="106">
        <v>600</v>
      </c>
      <c r="G57" s="106">
        <v>600</v>
      </c>
      <c r="H57" s="106">
        <v>600</v>
      </c>
    </row>
    <row r="58" spans="1:8" x14ac:dyDescent="0.25">
      <c r="A58" s="12"/>
      <c r="B58" s="12"/>
      <c r="C58" s="13" t="s">
        <v>181</v>
      </c>
      <c r="D58" s="96" t="s">
        <v>188</v>
      </c>
      <c r="E58" s="106"/>
      <c r="F58" s="106">
        <v>1000</v>
      </c>
      <c r="G58" s="106">
        <v>0</v>
      </c>
      <c r="H58" s="106">
        <v>0</v>
      </c>
    </row>
    <row r="59" spans="1:8" x14ac:dyDescent="0.25">
      <c r="A59" s="12"/>
      <c r="B59" s="12"/>
      <c r="C59" s="13" t="s">
        <v>180</v>
      </c>
      <c r="D59" s="96" t="s">
        <v>189</v>
      </c>
      <c r="E59" s="106"/>
      <c r="F59" s="106">
        <v>1000</v>
      </c>
      <c r="G59" s="106">
        <v>0</v>
      </c>
      <c r="H59" s="106">
        <v>0</v>
      </c>
    </row>
    <row r="60" spans="1:8" x14ac:dyDescent="0.25">
      <c r="A60" s="12"/>
      <c r="B60" s="12">
        <v>34</v>
      </c>
      <c r="C60" s="13"/>
      <c r="D60" s="97" t="s">
        <v>81</v>
      </c>
      <c r="E60" s="106">
        <f>E61+E63+E62</f>
        <v>4800</v>
      </c>
      <c r="F60" s="106">
        <f t="shared" ref="F60" si="10">F61+F63+F62</f>
        <v>1000</v>
      </c>
      <c r="G60" s="106">
        <f t="shared" ref="G60" si="11">G61+G63+G62</f>
        <v>1000</v>
      </c>
      <c r="H60" s="106">
        <f t="shared" ref="H60" si="12">H61+H63+H62</f>
        <v>1000</v>
      </c>
    </row>
    <row r="61" spans="1:8" x14ac:dyDescent="0.25">
      <c r="A61" s="12"/>
      <c r="B61" s="12"/>
      <c r="C61" s="13" t="s">
        <v>187</v>
      </c>
      <c r="D61" s="18" t="s">
        <v>175</v>
      </c>
      <c r="E61" s="106">
        <v>900</v>
      </c>
      <c r="F61" s="106">
        <v>1000</v>
      </c>
      <c r="G61" s="106">
        <v>1000</v>
      </c>
      <c r="H61" s="106">
        <v>1000</v>
      </c>
    </row>
    <row r="62" spans="1:8" x14ac:dyDescent="0.25">
      <c r="A62" s="12"/>
      <c r="B62" s="12"/>
      <c r="C62" s="13" t="s">
        <v>157</v>
      </c>
      <c r="D62" s="95" t="s">
        <v>158</v>
      </c>
      <c r="E62" s="9">
        <v>100</v>
      </c>
      <c r="F62" s="9">
        <v>0</v>
      </c>
      <c r="G62" s="9">
        <v>0</v>
      </c>
      <c r="H62" s="9">
        <v>0</v>
      </c>
    </row>
    <row r="63" spans="1:8" x14ac:dyDescent="0.25">
      <c r="A63" s="12"/>
      <c r="B63" s="12"/>
      <c r="C63" s="13" t="s">
        <v>159</v>
      </c>
      <c r="D63" s="19" t="s">
        <v>160</v>
      </c>
      <c r="E63" s="9">
        <v>3800</v>
      </c>
      <c r="F63" s="9">
        <v>0</v>
      </c>
      <c r="G63" s="9">
        <v>0</v>
      </c>
      <c r="H63" s="9">
        <v>0</v>
      </c>
    </row>
    <row r="64" spans="1:8" ht="25.5" x14ac:dyDescent="0.25">
      <c r="A64" s="12"/>
      <c r="B64" s="12">
        <v>37</v>
      </c>
      <c r="C64" s="13"/>
      <c r="D64" s="98" t="s">
        <v>139</v>
      </c>
      <c r="E64" s="9">
        <f>E65</f>
        <v>24050</v>
      </c>
      <c r="F64" s="9">
        <f t="shared" ref="F64" si="13">F65</f>
        <v>11240</v>
      </c>
      <c r="G64" s="9">
        <f t="shared" ref="G64" si="14">G65</f>
        <v>11240</v>
      </c>
      <c r="H64" s="9">
        <f t="shared" ref="H64" si="15">H65</f>
        <v>11240</v>
      </c>
    </row>
    <row r="65" spans="1:8" x14ac:dyDescent="0.25">
      <c r="A65" s="12"/>
      <c r="B65" s="12"/>
      <c r="C65" s="13" t="s">
        <v>174</v>
      </c>
      <c r="D65" s="18" t="s">
        <v>175</v>
      </c>
      <c r="E65" s="9">
        <v>24050</v>
      </c>
      <c r="F65" s="9">
        <v>11240</v>
      </c>
      <c r="G65" s="9">
        <v>11240</v>
      </c>
      <c r="H65" s="9">
        <v>11240</v>
      </c>
    </row>
    <row r="66" spans="1:8" x14ac:dyDescent="0.25">
      <c r="A66" s="12"/>
      <c r="B66" s="12">
        <v>38</v>
      </c>
      <c r="C66" s="13"/>
      <c r="D66" s="98" t="s">
        <v>97</v>
      </c>
      <c r="E66" s="9">
        <v>800</v>
      </c>
      <c r="F66" s="9"/>
      <c r="G66" s="9"/>
      <c r="H66" s="9"/>
    </row>
    <row r="67" spans="1:8" x14ac:dyDescent="0.25">
      <c r="A67" s="12"/>
      <c r="B67" s="12"/>
      <c r="C67" s="13" t="s">
        <v>159</v>
      </c>
      <c r="D67" s="19" t="s">
        <v>160</v>
      </c>
      <c r="E67" s="9">
        <v>800</v>
      </c>
      <c r="F67" s="9">
        <v>0</v>
      </c>
      <c r="G67" s="9">
        <v>0</v>
      </c>
      <c r="H67" s="9">
        <v>0</v>
      </c>
    </row>
    <row r="68" spans="1:8" x14ac:dyDescent="0.25">
      <c r="A68" s="14">
        <v>4</v>
      </c>
      <c r="B68" s="15"/>
      <c r="C68" s="15"/>
      <c r="D68" s="26" t="s">
        <v>12</v>
      </c>
      <c r="E68" s="9"/>
      <c r="F68" s="9"/>
      <c r="G68" s="9"/>
      <c r="H68" s="9"/>
    </row>
    <row r="69" spans="1:8" x14ac:dyDescent="0.25">
      <c r="A69" s="16"/>
      <c r="B69" s="16">
        <v>42</v>
      </c>
      <c r="C69" s="16"/>
      <c r="D69" s="27" t="s">
        <v>33</v>
      </c>
      <c r="E69" s="106">
        <f>E70+E74+E72+E73+E71</f>
        <v>31207</v>
      </c>
      <c r="F69" s="106">
        <f t="shared" ref="F69" si="16">F70+F74+F72+F73+F71</f>
        <v>23317</v>
      </c>
      <c r="G69" s="106">
        <f t="shared" ref="G69" si="17">G70+G74+G72+G73+G71</f>
        <v>23317</v>
      </c>
      <c r="H69" s="106">
        <f t="shared" ref="H69" si="18">H70+H74+H72+H73+H71</f>
        <v>23317</v>
      </c>
    </row>
    <row r="70" spans="1:8" ht="25.5" x14ac:dyDescent="0.25">
      <c r="A70" s="16"/>
      <c r="B70" s="16"/>
      <c r="C70" s="19" t="s">
        <v>174</v>
      </c>
      <c r="D70" s="18" t="s">
        <v>175</v>
      </c>
      <c r="E70" s="10">
        <v>800</v>
      </c>
      <c r="F70" s="10">
        <v>800</v>
      </c>
      <c r="G70" s="10">
        <v>800</v>
      </c>
      <c r="H70" s="10">
        <v>800</v>
      </c>
    </row>
    <row r="71" spans="1:8" ht="25.5" x14ac:dyDescent="0.25">
      <c r="A71" s="16"/>
      <c r="B71" s="16"/>
      <c r="C71" s="19" t="s">
        <v>176</v>
      </c>
      <c r="D71" s="13" t="s">
        <v>185</v>
      </c>
      <c r="E71" s="10">
        <v>4000</v>
      </c>
      <c r="F71" s="10">
        <v>4000</v>
      </c>
      <c r="G71" s="10">
        <v>4000</v>
      </c>
      <c r="H71" s="10">
        <v>4000</v>
      </c>
    </row>
    <row r="72" spans="1:8" ht="25.5" x14ac:dyDescent="0.25">
      <c r="A72" s="16"/>
      <c r="B72" s="16"/>
      <c r="C72" s="19" t="s">
        <v>166</v>
      </c>
      <c r="D72" s="13" t="s">
        <v>167</v>
      </c>
      <c r="E72" s="10">
        <f>3000+200</f>
        <v>3200</v>
      </c>
      <c r="F72" s="10">
        <v>7600</v>
      </c>
      <c r="G72" s="10">
        <v>7600</v>
      </c>
      <c r="H72" s="10">
        <v>7600</v>
      </c>
    </row>
    <row r="73" spans="1:8" ht="25.5" x14ac:dyDescent="0.25">
      <c r="A73" s="16"/>
      <c r="B73" s="16"/>
      <c r="C73" s="116" t="s">
        <v>169</v>
      </c>
      <c r="D73" s="99" t="s">
        <v>170</v>
      </c>
      <c r="E73" s="10">
        <v>1400</v>
      </c>
      <c r="F73" s="10">
        <v>350</v>
      </c>
      <c r="G73" s="10">
        <v>350</v>
      </c>
      <c r="H73" s="10">
        <v>350</v>
      </c>
    </row>
    <row r="74" spans="1:8" ht="25.5" x14ac:dyDescent="0.25">
      <c r="A74" s="16"/>
      <c r="B74" s="16"/>
      <c r="C74" s="19" t="s">
        <v>159</v>
      </c>
      <c r="D74" s="19" t="s">
        <v>160</v>
      </c>
      <c r="E74" s="10">
        <f>21240+567</f>
        <v>21807</v>
      </c>
      <c r="F74" s="10">
        <v>10567</v>
      </c>
      <c r="G74" s="10">
        <v>10567</v>
      </c>
      <c r="H74" s="10">
        <v>10567</v>
      </c>
    </row>
  </sheetData>
  <mergeCells count="5">
    <mergeCell ref="A38:F38"/>
    <mergeCell ref="A1:F1"/>
    <mergeCell ref="A3:F3"/>
    <mergeCell ref="A5:F5"/>
    <mergeCell ref="A7:F7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18"/>
  <sheetViews>
    <sheetView workbookViewId="0">
      <selection activeCell="B2" sqref="B1:B1048576"/>
    </sheetView>
  </sheetViews>
  <sheetFormatPr defaultRowHeight="15" x14ac:dyDescent="0.25"/>
  <cols>
    <col min="1" max="1" width="37.7109375" customWidth="1"/>
    <col min="2" max="2" width="28.140625" customWidth="1"/>
    <col min="3" max="5" width="25.28515625" customWidth="1"/>
  </cols>
  <sheetData>
    <row r="1" spans="1:5" ht="42" customHeight="1" x14ac:dyDescent="0.25">
      <c r="A1" s="123" t="s">
        <v>191</v>
      </c>
      <c r="B1" s="123"/>
      <c r="C1" s="123"/>
      <c r="D1" s="123"/>
      <c r="E1" s="123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123" t="s">
        <v>23</v>
      </c>
      <c r="B3" s="123"/>
      <c r="C3" s="123"/>
      <c r="D3" s="124"/>
      <c r="E3" s="124"/>
    </row>
    <row r="4" spans="1:5" ht="18" x14ac:dyDescent="0.25">
      <c r="A4" s="4"/>
      <c r="B4" s="4"/>
      <c r="C4" s="4"/>
      <c r="D4" s="5"/>
      <c r="E4" s="5"/>
    </row>
    <row r="5" spans="1:5" ht="18" customHeight="1" x14ac:dyDescent="0.25">
      <c r="A5" s="123" t="s">
        <v>4</v>
      </c>
      <c r="B5" s="125"/>
      <c r="C5" s="125"/>
      <c r="D5" s="125"/>
      <c r="E5" s="125"/>
    </row>
    <row r="6" spans="1:5" ht="18" x14ac:dyDescent="0.25">
      <c r="A6" s="4"/>
      <c r="B6" s="4"/>
      <c r="C6" s="4"/>
      <c r="D6" s="5"/>
      <c r="E6" s="5"/>
    </row>
    <row r="7" spans="1:5" ht="15.75" x14ac:dyDescent="0.25">
      <c r="A7" s="123" t="s">
        <v>13</v>
      </c>
      <c r="B7" s="144"/>
      <c r="C7" s="144"/>
      <c r="D7" s="144"/>
      <c r="E7" s="144"/>
    </row>
    <row r="8" spans="1:5" ht="18" x14ac:dyDescent="0.25">
      <c r="A8" s="4"/>
      <c r="B8" s="4"/>
      <c r="C8" s="4"/>
      <c r="D8" s="5"/>
      <c r="E8" s="36" t="s">
        <v>35</v>
      </c>
    </row>
    <row r="9" spans="1:5" ht="25.5" x14ac:dyDescent="0.25">
      <c r="A9" s="21" t="s">
        <v>47</v>
      </c>
      <c r="B9" s="20" t="s">
        <v>67</v>
      </c>
      <c r="C9" s="20" t="s">
        <v>68</v>
      </c>
      <c r="D9" s="20" t="s">
        <v>72</v>
      </c>
      <c r="E9" s="20" t="s">
        <v>73</v>
      </c>
    </row>
    <row r="10" spans="1:5" ht="15.75" customHeight="1" x14ac:dyDescent="0.25">
      <c r="A10" s="11" t="s">
        <v>14</v>
      </c>
      <c r="B10" s="9">
        <f>B18</f>
        <v>1818048</v>
      </c>
      <c r="C10" s="9">
        <f t="shared" ref="C10:E10" si="0">C18</f>
        <v>1825154</v>
      </c>
      <c r="D10" s="9">
        <f t="shared" si="0"/>
        <v>1717854</v>
      </c>
      <c r="E10" s="9">
        <f t="shared" si="0"/>
        <v>1724604</v>
      </c>
    </row>
    <row r="11" spans="1:5" ht="15.75" customHeight="1" x14ac:dyDescent="0.25">
      <c r="A11" s="11" t="s">
        <v>15</v>
      </c>
      <c r="B11" s="9"/>
      <c r="C11" s="9"/>
      <c r="D11" s="9"/>
      <c r="E11" s="9"/>
    </row>
    <row r="12" spans="1:5" ht="25.5" x14ac:dyDescent="0.25">
      <c r="A12" s="18" t="s">
        <v>16</v>
      </c>
      <c r="B12" s="9"/>
      <c r="C12" s="9"/>
      <c r="D12" s="9"/>
      <c r="E12" s="9"/>
    </row>
    <row r="13" spans="1:5" x14ac:dyDescent="0.25">
      <c r="A13" s="17" t="s">
        <v>17</v>
      </c>
      <c r="B13" s="9"/>
      <c r="C13" s="9"/>
      <c r="D13" s="9"/>
      <c r="E13" s="9"/>
    </row>
    <row r="14" spans="1:5" x14ac:dyDescent="0.25">
      <c r="A14" s="11" t="s">
        <v>18</v>
      </c>
      <c r="B14" s="9"/>
      <c r="C14" s="9"/>
      <c r="D14" s="9"/>
      <c r="E14" s="10"/>
    </row>
    <row r="15" spans="1:5" ht="25.5" x14ac:dyDescent="0.25">
      <c r="A15" s="19" t="s">
        <v>19</v>
      </c>
      <c r="B15" s="9"/>
      <c r="C15" s="9"/>
      <c r="D15" s="9"/>
      <c r="E15" s="10"/>
    </row>
    <row r="16" spans="1:5" x14ac:dyDescent="0.25">
      <c r="A16" s="90" t="s">
        <v>152</v>
      </c>
      <c r="B16" s="93"/>
      <c r="C16" s="93"/>
      <c r="D16" s="93"/>
      <c r="E16" s="93"/>
    </row>
    <row r="17" spans="1:5" x14ac:dyDescent="0.25">
      <c r="A17" s="92" t="s">
        <v>153</v>
      </c>
      <c r="B17" s="93"/>
      <c r="C17" s="93"/>
      <c r="D17" s="93"/>
      <c r="E17" s="93"/>
    </row>
    <row r="18" spans="1:5" x14ac:dyDescent="0.25">
      <c r="A18" s="92" t="s">
        <v>154</v>
      </c>
      <c r="B18" s="93">
        <v>1818048</v>
      </c>
      <c r="C18" s="93">
        <v>1825154</v>
      </c>
      <c r="D18" s="93">
        <v>1717854</v>
      </c>
      <c r="E18" s="93">
        <v>1724604</v>
      </c>
    </row>
  </sheetData>
  <mergeCells count="4">
    <mergeCell ref="A1:E1"/>
    <mergeCell ref="A3:E3"/>
    <mergeCell ref="A5:E5"/>
    <mergeCell ref="A7:E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activeCell="D2" sqref="D1:D104857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7" ht="42" customHeight="1" x14ac:dyDescent="0.25">
      <c r="A1" s="123" t="s">
        <v>191</v>
      </c>
      <c r="B1" s="123"/>
      <c r="C1" s="123"/>
      <c r="D1" s="123"/>
      <c r="E1" s="123"/>
      <c r="F1" s="123"/>
      <c r="G1" s="123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customHeight="1" x14ac:dyDescent="0.25">
      <c r="A3" s="123" t="s">
        <v>23</v>
      </c>
      <c r="B3" s="123"/>
      <c r="C3" s="123"/>
      <c r="D3" s="123"/>
      <c r="E3" s="123"/>
      <c r="F3" s="123"/>
      <c r="G3" s="123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23" t="s">
        <v>52</v>
      </c>
      <c r="B5" s="123"/>
      <c r="C5" s="123"/>
      <c r="D5" s="123"/>
      <c r="E5" s="123"/>
      <c r="F5" s="123"/>
      <c r="G5" s="123"/>
    </row>
    <row r="6" spans="1:7" ht="18" x14ac:dyDescent="0.25">
      <c r="A6" s="4"/>
      <c r="B6" s="4"/>
      <c r="C6" s="4"/>
      <c r="D6" s="4"/>
      <c r="E6" s="4"/>
      <c r="F6" s="5"/>
      <c r="G6" s="36" t="s">
        <v>35</v>
      </c>
    </row>
    <row r="7" spans="1:7" ht="25.5" x14ac:dyDescent="0.25">
      <c r="A7" s="21" t="s">
        <v>5</v>
      </c>
      <c r="B7" s="20" t="s">
        <v>6</v>
      </c>
      <c r="C7" s="20" t="s">
        <v>34</v>
      </c>
      <c r="D7" s="20" t="s">
        <v>67</v>
      </c>
      <c r="E7" s="20" t="s">
        <v>68</v>
      </c>
      <c r="F7" s="20" t="s">
        <v>72</v>
      </c>
      <c r="G7" s="20" t="s">
        <v>73</v>
      </c>
    </row>
    <row r="8" spans="1:7" x14ac:dyDescent="0.25">
      <c r="A8" s="39"/>
      <c r="B8" s="40"/>
      <c r="C8" s="38" t="s">
        <v>54</v>
      </c>
      <c r="D8" s="39"/>
      <c r="E8" s="39"/>
      <c r="F8" s="39"/>
      <c r="G8" s="39"/>
    </row>
    <row r="9" spans="1:7" ht="25.5" x14ac:dyDescent="0.25">
      <c r="A9" s="11">
        <v>8</v>
      </c>
      <c r="B9" s="11"/>
      <c r="C9" s="11" t="s">
        <v>20</v>
      </c>
      <c r="D9" s="9"/>
      <c r="E9" s="9"/>
      <c r="F9" s="9"/>
      <c r="G9" s="9"/>
    </row>
    <row r="10" spans="1:7" x14ac:dyDescent="0.25">
      <c r="A10" s="11"/>
      <c r="B10" s="16">
        <v>84</v>
      </c>
      <c r="C10" s="16" t="s">
        <v>26</v>
      </c>
      <c r="D10" s="9"/>
      <c r="E10" s="9"/>
      <c r="F10" s="9"/>
      <c r="G10" s="9"/>
    </row>
    <row r="11" spans="1:7" x14ac:dyDescent="0.25">
      <c r="A11" s="11"/>
      <c r="B11" s="16"/>
      <c r="C11" s="41"/>
      <c r="D11" s="9"/>
      <c r="E11" s="9"/>
      <c r="F11" s="9"/>
      <c r="G11" s="9"/>
    </row>
    <row r="12" spans="1:7" x14ac:dyDescent="0.25">
      <c r="A12" s="11"/>
      <c r="B12" s="16"/>
      <c r="C12" s="38" t="s">
        <v>57</v>
      </c>
      <c r="D12" s="9"/>
      <c r="E12" s="9"/>
      <c r="F12" s="9"/>
      <c r="G12" s="9"/>
    </row>
    <row r="13" spans="1:7" ht="25.5" x14ac:dyDescent="0.25">
      <c r="A13" s="14">
        <v>5</v>
      </c>
      <c r="B13" s="15"/>
      <c r="C13" s="26" t="s">
        <v>21</v>
      </c>
      <c r="D13" s="9"/>
      <c r="E13" s="9"/>
      <c r="F13" s="9"/>
      <c r="G13" s="9"/>
    </row>
    <row r="14" spans="1:7" ht="25.5" x14ac:dyDescent="0.25">
      <c r="A14" s="16"/>
      <c r="B14" s="16">
        <v>54</v>
      </c>
      <c r="C14" s="27" t="s">
        <v>27</v>
      </c>
      <c r="D14" s="9"/>
      <c r="E14" s="9"/>
      <c r="F14" s="9"/>
      <c r="G14" s="10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workbookViewId="0">
      <selection activeCell="B2" sqref="B1:B1048576"/>
    </sheetView>
  </sheetViews>
  <sheetFormatPr defaultRowHeight="15" x14ac:dyDescent="0.25"/>
  <cols>
    <col min="1" max="5" width="25.28515625" customWidth="1"/>
  </cols>
  <sheetData>
    <row r="1" spans="1:5" ht="42" customHeight="1" x14ac:dyDescent="0.25">
      <c r="A1" s="123" t="s">
        <v>191</v>
      </c>
      <c r="B1" s="123"/>
      <c r="C1" s="123"/>
      <c r="D1" s="123"/>
      <c r="E1" s="123"/>
    </row>
    <row r="2" spans="1:5" ht="18" customHeight="1" x14ac:dyDescent="0.25">
      <c r="A2" s="25"/>
      <c r="B2" s="25"/>
      <c r="C2" s="25"/>
      <c r="D2" s="25"/>
      <c r="E2" s="25"/>
    </row>
    <row r="3" spans="1:5" ht="15.75" customHeight="1" x14ac:dyDescent="0.25">
      <c r="A3" s="123" t="s">
        <v>23</v>
      </c>
      <c r="B3" s="123"/>
      <c r="C3" s="123"/>
      <c r="D3" s="123"/>
      <c r="E3" s="123"/>
    </row>
    <row r="4" spans="1:5" ht="18" x14ac:dyDescent="0.25">
      <c r="A4" s="25"/>
      <c r="B4" s="25"/>
      <c r="C4" s="25"/>
      <c r="D4" s="5"/>
      <c r="E4" s="5"/>
    </row>
    <row r="5" spans="1:5" ht="18" customHeight="1" x14ac:dyDescent="0.25">
      <c r="A5" s="123" t="s">
        <v>53</v>
      </c>
      <c r="B5" s="123"/>
      <c r="C5" s="123"/>
      <c r="D5" s="123"/>
      <c r="E5" s="123"/>
    </row>
    <row r="6" spans="1:5" ht="18" x14ac:dyDescent="0.25">
      <c r="A6" s="25"/>
      <c r="B6" s="25"/>
      <c r="C6" s="25"/>
      <c r="D6" s="5"/>
      <c r="E6" s="36" t="s">
        <v>35</v>
      </c>
    </row>
    <row r="7" spans="1:5" ht="25.5" x14ac:dyDescent="0.25">
      <c r="A7" s="20" t="s">
        <v>47</v>
      </c>
      <c r="B7" s="20" t="s">
        <v>67</v>
      </c>
      <c r="C7" s="20" t="s">
        <v>68</v>
      </c>
      <c r="D7" s="20" t="s">
        <v>72</v>
      </c>
      <c r="E7" s="20" t="s">
        <v>73</v>
      </c>
    </row>
    <row r="8" spans="1:5" x14ac:dyDescent="0.25">
      <c r="A8" s="11" t="s">
        <v>54</v>
      </c>
      <c r="B8" s="9"/>
      <c r="C8" s="9"/>
      <c r="D8" s="9"/>
      <c r="E8" s="9"/>
    </row>
    <row r="9" spans="1:5" ht="25.5" x14ac:dyDescent="0.25">
      <c r="A9" s="11" t="s">
        <v>55</v>
      </c>
      <c r="B9" s="9"/>
      <c r="C9" s="9"/>
      <c r="D9" s="9"/>
      <c r="E9" s="9"/>
    </row>
    <row r="10" spans="1:5" ht="25.5" x14ac:dyDescent="0.25">
      <c r="A10" s="18" t="s">
        <v>56</v>
      </c>
      <c r="B10" s="9"/>
      <c r="C10" s="9"/>
      <c r="D10" s="9"/>
      <c r="E10" s="9"/>
    </row>
    <row r="11" spans="1:5" x14ac:dyDescent="0.25">
      <c r="A11" s="18"/>
      <c r="B11" s="9"/>
      <c r="C11" s="9"/>
      <c r="D11" s="9"/>
      <c r="E11" s="9"/>
    </row>
    <row r="12" spans="1:5" x14ac:dyDescent="0.25">
      <c r="A12" s="11" t="s">
        <v>57</v>
      </c>
      <c r="B12" s="9"/>
      <c r="C12" s="9"/>
      <c r="D12" s="9"/>
      <c r="E12" s="9"/>
    </row>
    <row r="13" spans="1:5" x14ac:dyDescent="0.25">
      <c r="A13" s="26" t="s">
        <v>48</v>
      </c>
      <c r="B13" s="9"/>
      <c r="C13" s="9"/>
      <c r="D13" s="9"/>
      <c r="E13" s="9"/>
    </row>
    <row r="14" spans="1:5" x14ac:dyDescent="0.25">
      <c r="A14" s="13" t="s">
        <v>49</v>
      </c>
      <c r="B14" s="9"/>
      <c r="C14" s="9"/>
      <c r="D14" s="9"/>
      <c r="E14" s="10"/>
    </row>
    <row r="15" spans="1:5" x14ac:dyDescent="0.25">
      <c r="A15" s="26" t="s">
        <v>50</v>
      </c>
      <c r="B15" s="9"/>
      <c r="C15" s="9"/>
      <c r="D15" s="9"/>
      <c r="E15" s="10"/>
    </row>
    <row r="16" spans="1:5" x14ac:dyDescent="0.25">
      <c r="A16" s="13" t="s">
        <v>51</v>
      </c>
      <c r="B16" s="9"/>
      <c r="C16" s="9"/>
      <c r="D16" s="9"/>
      <c r="E16" s="10"/>
    </row>
  </sheetData>
  <mergeCells count="3">
    <mergeCell ref="A1:E1"/>
    <mergeCell ref="A3:E3"/>
    <mergeCell ref="A5:E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9042-2D95-4A18-8EBA-49517CCB5CCD}">
  <sheetPr>
    <pageSetUpPr fitToPage="1"/>
  </sheetPr>
  <dimension ref="A1:I122"/>
  <sheetViews>
    <sheetView topLeftCell="A52" workbookViewId="0">
      <selection activeCell="A66" sqref="A66:XFD66"/>
    </sheetView>
  </sheetViews>
  <sheetFormatPr defaultRowHeight="15" x14ac:dyDescent="0.25"/>
  <cols>
    <col min="1" max="1" width="22.28515625" bestFit="1" customWidth="1"/>
    <col min="2" max="2" width="30.85546875" bestFit="1" customWidth="1"/>
    <col min="3" max="3" width="25.5703125" customWidth="1"/>
    <col min="4" max="5" width="30.28515625" customWidth="1"/>
    <col min="6" max="6" width="25.5703125" customWidth="1"/>
    <col min="7" max="9" width="25.28515625" customWidth="1"/>
  </cols>
  <sheetData>
    <row r="1" spans="1:9" ht="42" customHeight="1" x14ac:dyDescent="0.25">
      <c r="A1" s="123" t="s">
        <v>191</v>
      </c>
      <c r="B1" s="123"/>
      <c r="C1" s="123"/>
      <c r="D1" s="123"/>
      <c r="E1" s="123"/>
      <c r="F1" s="123"/>
      <c r="G1" s="120"/>
      <c r="H1" s="120"/>
      <c r="I1" s="120"/>
    </row>
    <row r="2" spans="1:9" ht="18" x14ac:dyDescent="0.25">
      <c r="A2" s="25"/>
      <c r="B2" s="25"/>
      <c r="C2" s="25"/>
      <c r="D2" s="25"/>
      <c r="E2" s="25"/>
      <c r="F2" s="25"/>
      <c r="G2" s="25"/>
      <c r="H2" s="5"/>
      <c r="I2" s="5"/>
    </row>
    <row r="3" spans="1:9" ht="18" customHeight="1" x14ac:dyDescent="0.25">
      <c r="A3" s="123" t="s">
        <v>22</v>
      </c>
      <c r="B3" s="123"/>
      <c r="C3" s="123"/>
      <c r="D3" s="123"/>
      <c r="E3" s="123"/>
      <c r="F3" s="123"/>
      <c r="G3" s="61"/>
      <c r="H3" s="61"/>
      <c r="I3" s="61"/>
    </row>
    <row r="4" spans="1:9" ht="18" x14ac:dyDescent="0.25">
      <c r="A4" s="25"/>
      <c r="B4" s="25"/>
      <c r="C4" s="25"/>
      <c r="D4" s="25"/>
      <c r="E4" s="25"/>
      <c r="F4" s="25"/>
      <c r="G4" s="25"/>
      <c r="H4" s="5"/>
      <c r="I4" s="5"/>
    </row>
    <row r="5" spans="1:9" x14ac:dyDescent="0.25">
      <c r="G5" s="86"/>
    </row>
    <row r="7" spans="1:9" ht="25.5" customHeight="1" thickBot="1" x14ac:dyDescent="0.3">
      <c r="A7" s="62" t="s">
        <v>24</v>
      </c>
      <c r="B7" s="62" t="s">
        <v>34</v>
      </c>
      <c r="C7" s="62" t="s">
        <v>144</v>
      </c>
      <c r="D7" s="62" t="s">
        <v>68</v>
      </c>
      <c r="E7" s="62" t="s">
        <v>72</v>
      </c>
      <c r="F7" s="62" t="s">
        <v>73</v>
      </c>
    </row>
    <row r="8" spans="1:9" ht="15.75" thickTop="1" x14ac:dyDescent="0.25">
      <c r="A8" s="63" t="s">
        <v>74</v>
      </c>
      <c r="B8" s="64" t="s">
        <v>75</v>
      </c>
      <c r="C8" s="65">
        <f>SUM(C9+C17+C98+C104)</f>
        <v>1818048</v>
      </c>
      <c r="D8" s="65">
        <f>SUM(D9+D17+D98+D104)</f>
        <v>1825154</v>
      </c>
      <c r="E8" s="65">
        <f>SUM(E9+E17+E98+E104)</f>
        <v>1717854</v>
      </c>
      <c r="F8" s="65">
        <f>SUM(F9+F17+F98+F104)</f>
        <v>1724604</v>
      </c>
      <c r="G8" s="87"/>
    </row>
    <row r="9" spans="1:9" ht="25.5" x14ac:dyDescent="0.25">
      <c r="A9" s="66" t="s">
        <v>76</v>
      </c>
      <c r="B9" s="67" t="s">
        <v>77</v>
      </c>
      <c r="C9" s="68">
        <f>SUM(C10+C14)</f>
        <v>90406</v>
      </c>
      <c r="D9" s="68">
        <f>SUM(D10+D14)</f>
        <v>87246</v>
      </c>
      <c r="E9" s="68">
        <f t="shared" ref="E9:F9" si="0">SUM(E10+E14)</f>
        <v>87246</v>
      </c>
      <c r="F9" s="68">
        <f t="shared" si="0"/>
        <v>87246</v>
      </c>
    </row>
    <row r="10" spans="1:9" ht="38.25" x14ac:dyDescent="0.25">
      <c r="A10" s="69" t="s">
        <v>78</v>
      </c>
      <c r="B10" s="70" t="s">
        <v>79</v>
      </c>
      <c r="C10" s="71">
        <f>SUM(C12+C13)</f>
        <v>86406</v>
      </c>
      <c r="D10" s="71">
        <f>SUM(D12+D13)</f>
        <v>83246</v>
      </c>
      <c r="E10" s="71">
        <f t="shared" ref="E10:F10" si="1">SUM(E12+E13)</f>
        <v>83246</v>
      </c>
      <c r="F10" s="71">
        <f t="shared" si="1"/>
        <v>83246</v>
      </c>
    </row>
    <row r="11" spans="1:9" ht="25.5" x14ac:dyDescent="0.25">
      <c r="A11" s="72" t="s">
        <v>145</v>
      </c>
      <c r="B11" s="73" t="s">
        <v>80</v>
      </c>
      <c r="C11" s="74">
        <f>C12+C13</f>
        <v>86406</v>
      </c>
      <c r="D11" s="74">
        <f>SUM(D12+D13)</f>
        <v>83246</v>
      </c>
      <c r="E11" s="74">
        <f t="shared" ref="E11:F11" si="2">SUM(E12+E13)</f>
        <v>83246</v>
      </c>
      <c r="F11" s="74">
        <f t="shared" si="2"/>
        <v>83246</v>
      </c>
    </row>
    <row r="12" spans="1:9" x14ac:dyDescent="0.25">
      <c r="A12" s="75">
        <v>32</v>
      </c>
      <c r="B12" s="76" t="s">
        <v>25</v>
      </c>
      <c r="C12" s="78">
        <v>85506</v>
      </c>
      <c r="D12" s="77">
        <v>82246</v>
      </c>
      <c r="E12" s="77">
        <v>82246</v>
      </c>
      <c r="F12" s="77">
        <v>82246</v>
      </c>
      <c r="G12" s="84"/>
    </row>
    <row r="13" spans="1:9" x14ac:dyDescent="0.25">
      <c r="A13" s="75">
        <v>34</v>
      </c>
      <c r="B13" s="79" t="s">
        <v>81</v>
      </c>
      <c r="C13" s="77">
        <v>900</v>
      </c>
      <c r="D13" s="77">
        <v>1000</v>
      </c>
      <c r="E13" s="77">
        <v>1000</v>
      </c>
      <c r="F13" s="77">
        <v>1000</v>
      </c>
    </row>
    <row r="14" spans="1:9" ht="25.5" x14ac:dyDescent="0.25">
      <c r="A14" s="69" t="s">
        <v>82</v>
      </c>
      <c r="B14" s="70" t="s">
        <v>83</v>
      </c>
      <c r="C14" s="71">
        <f t="shared" ref="C14:F15" si="3">SUM(C15)</f>
        <v>4000</v>
      </c>
      <c r="D14" s="71">
        <f t="shared" si="3"/>
        <v>4000</v>
      </c>
      <c r="E14" s="71">
        <f t="shared" si="3"/>
        <v>4000</v>
      </c>
      <c r="F14" s="71">
        <f t="shared" si="3"/>
        <v>4000</v>
      </c>
      <c r="H14" s="84"/>
      <c r="I14" s="84"/>
    </row>
    <row r="15" spans="1:9" ht="25.5" x14ac:dyDescent="0.25">
      <c r="A15" s="72" t="s">
        <v>145</v>
      </c>
      <c r="B15" s="73" t="s">
        <v>80</v>
      </c>
      <c r="C15" s="74">
        <f t="shared" si="3"/>
        <v>4000</v>
      </c>
      <c r="D15" s="74">
        <f t="shared" si="3"/>
        <v>4000</v>
      </c>
      <c r="E15" s="74">
        <f t="shared" si="3"/>
        <v>4000</v>
      </c>
      <c r="F15" s="74">
        <f t="shared" si="3"/>
        <v>4000</v>
      </c>
      <c r="H15" s="84"/>
      <c r="I15" s="84"/>
    </row>
    <row r="16" spans="1:9" ht="25.5" x14ac:dyDescent="0.25">
      <c r="A16" s="75">
        <v>42</v>
      </c>
      <c r="B16" s="79" t="s">
        <v>33</v>
      </c>
      <c r="C16" s="77">
        <v>4000</v>
      </c>
      <c r="D16" s="77">
        <v>4000</v>
      </c>
      <c r="E16" s="77">
        <v>4000</v>
      </c>
      <c r="F16" s="77">
        <v>4000</v>
      </c>
      <c r="H16" s="84"/>
      <c r="I16" s="84"/>
    </row>
    <row r="17" spans="1:8" ht="25.5" x14ac:dyDescent="0.25">
      <c r="A17" s="66" t="s">
        <v>84</v>
      </c>
      <c r="B17" s="67" t="s">
        <v>85</v>
      </c>
      <c r="C17" s="68">
        <f>SUM(C18+C43+C52+C55+C58+C71+C77+C62+C66+C81+C93+C85)</f>
        <v>270299</v>
      </c>
      <c r="D17" s="68">
        <f>SUM(D18+D43+D52+D55+D58+D71+D77+D62+D66+D81+D93+D89)</f>
        <v>251441</v>
      </c>
      <c r="E17" s="68">
        <f>SUM(E18+E43+E52+E55+E58+E71+E77+E62+E66+E81+E93+E89)</f>
        <v>249441</v>
      </c>
      <c r="F17" s="68">
        <f>SUM(F18+F43+F52+F55+F58+F71+F77+F62+F66+F81+F93+F89)</f>
        <v>249441</v>
      </c>
      <c r="H17" s="84"/>
    </row>
    <row r="18" spans="1:8" ht="25.5" x14ac:dyDescent="0.25">
      <c r="A18" s="69" t="s">
        <v>86</v>
      </c>
      <c r="B18" s="70" t="s">
        <v>87</v>
      </c>
      <c r="C18" s="71">
        <f>SUM(C21+C24+C35+C39+C19+C31)</f>
        <v>13208</v>
      </c>
      <c r="D18" s="71">
        <f>SUM(D21+D24+D35+D39+D19+D31+D29)</f>
        <v>9230</v>
      </c>
      <c r="E18" s="71">
        <f>SUM(E21+E24+E35+E39+E19+E31+E29)</f>
        <v>8230</v>
      </c>
      <c r="F18" s="71">
        <f>SUM(F21+F24+F35+F39+F19+F31+F29)</f>
        <v>8230</v>
      </c>
    </row>
    <row r="19" spans="1:8" x14ac:dyDescent="0.25">
      <c r="A19" s="72" t="s">
        <v>88</v>
      </c>
      <c r="B19" s="73" t="s">
        <v>89</v>
      </c>
      <c r="C19" s="74">
        <f t="shared" ref="C19:F19" si="4">SUM(C20)</f>
        <v>1058</v>
      </c>
      <c r="D19" s="74">
        <f t="shared" si="4"/>
        <v>1200</v>
      </c>
      <c r="E19" s="74">
        <f t="shared" si="4"/>
        <v>1200</v>
      </c>
      <c r="F19" s="74">
        <f t="shared" si="4"/>
        <v>1200</v>
      </c>
    </row>
    <row r="20" spans="1:8" x14ac:dyDescent="0.25">
      <c r="A20" s="75">
        <v>32</v>
      </c>
      <c r="B20" s="79" t="s">
        <v>25</v>
      </c>
      <c r="C20" s="77">
        <v>1058</v>
      </c>
      <c r="D20" s="77">
        <v>1200</v>
      </c>
      <c r="E20" s="77">
        <v>1200</v>
      </c>
      <c r="F20" s="77">
        <v>1200</v>
      </c>
      <c r="H20" s="84"/>
    </row>
    <row r="21" spans="1:8" s="83" customFormat="1" x14ac:dyDescent="0.25">
      <c r="A21" s="72" t="s">
        <v>90</v>
      </c>
      <c r="B21" s="73" t="s">
        <v>91</v>
      </c>
      <c r="C21" s="74">
        <f>SUM(C22:C23)</f>
        <v>3000</v>
      </c>
      <c r="D21" s="74">
        <f>SUM(D22:D23)</f>
        <v>4000</v>
      </c>
      <c r="E21" s="74">
        <f t="shared" ref="E21:F21" si="5">SUM(E22:E23)</f>
        <v>4000</v>
      </c>
      <c r="F21" s="74">
        <f t="shared" si="5"/>
        <v>4000</v>
      </c>
    </row>
    <row r="22" spans="1:8" s="83" customFormat="1" ht="25.5" x14ac:dyDescent="0.25">
      <c r="A22" s="75">
        <v>42</v>
      </c>
      <c r="B22" s="79" t="s">
        <v>33</v>
      </c>
      <c r="C22" s="77">
        <v>3000</v>
      </c>
      <c r="D22" s="77">
        <v>4000</v>
      </c>
      <c r="E22" s="77">
        <v>4000</v>
      </c>
      <c r="F22" s="77">
        <v>4000</v>
      </c>
    </row>
    <row r="23" spans="1:8" s="83" customFormat="1" x14ac:dyDescent="0.25">
      <c r="A23" s="75">
        <v>92</v>
      </c>
      <c r="B23" s="76" t="s">
        <v>92</v>
      </c>
      <c r="C23" s="77"/>
      <c r="D23" s="77"/>
      <c r="E23" s="77"/>
      <c r="F23" s="77"/>
    </row>
    <row r="24" spans="1:8" ht="25.5" x14ac:dyDescent="0.25">
      <c r="A24" s="72" t="s">
        <v>93</v>
      </c>
      <c r="B24" s="73" t="s">
        <v>94</v>
      </c>
      <c r="C24" s="74">
        <f>SUM(C25:C28)</f>
        <v>6400</v>
      </c>
      <c r="D24" s="74">
        <f>SUM(D25:D28)</f>
        <v>1180</v>
      </c>
      <c r="E24" s="74">
        <f t="shared" ref="E24:F24" si="6">SUM(E25:E28)</f>
        <v>1180</v>
      </c>
      <c r="F24" s="74">
        <f t="shared" si="6"/>
        <v>1180</v>
      </c>
    </row>
    <row r="25" spans="1:8" x14ac:dyDescent="0.25">
      <c r="A25" s="75">
        <v>31</v>
      </c>
      <c r="B25" s="79" t="s">
        <v>11</v>
      </c>
      <c r="C25" s="77"/>
      <c r="D25" s="77"/>
      <c r="E25" s="77"/>
      <c r="F25" s="77"/>
    </row>
    <row r="26" spans="1:8" x14ac:dyDescent="0.25">
      <c r="A26" s="75">
        <v>32</v>
      </c>
      <c r="B26" s="79" t="s">
        <v>25</v>
      </c>
      <c r="C26" s="77">
        <v>5000</v>
      </c>
      <c r="D26" s="77">
        <v>830</v>
      </c>
      <c r="E26" s="77">
        <v>830</v>
      </c>
      <c r="F26" s="77">
        <v>830</v>
      </c>
    </row>
    <row r="27" spans="1:8" ht="25.5" x14ac:dyDescent="0.25">
      <c r="A27" s="75">
        <v>42</v>
      </c>
      <c r="B27" s="79" t="s">
        <v>33</v>
      </c>
      <c r="C27" s="77">
        <v>1400</v>
      </c>
      <c r="D27" s="77">
        <v>350</v>
      </c>
      <c r="E27" s="77">
        <v>350</v>
      </c>
      <c r="F27" s="77">
        <v>350</v>
      </c>
    </row>
    <row r="28" spans="1:8" x14ac:dyDescent="0.25">
      <c r="A28" s="75">
        <v>92</v>
      </c>
      <c r="B28" s="76" t="s">
        <v>92</v>
      </c>
      <c r="C28" s="77"/>
      <c r="D28" s="77"/>
      <c r="E28" s="77"/>
      <c r="F28" s="77"/>
    </row>
    <row r="29" spans="1:8" ht="30" customHeight="1" x14ac:dyDescent="0.25">
      <c r="A29" s="89" t="s">
        <v>146</v>
      </c>
      <c r="B29" s="76" t="s">
        <v>147</v>
      </c>
      <c r="C29" s="77"/>
      <c r="D29" s="77">
        <f>D30</f>
        <v>1000</v>
      </c>
      <c r="E29" s="77">
        <v>0</v>
      </c>
      <c r="F29" s="77">
        <v>0</v>
      </c>
    </row>
    <row r="30" spans="1:8" x14ac:dyDescent="0.25">
      <c r="A30" s="75">
        <v>32</v>
      </c>
      <c r="B30" s="79" t="s">
        <v>25</v>
      </c>
      <c r="C30" s="77"/>
      <c r="D30" s="77">
        <v>1000</v>
      </c>
      <c r="E30" s="77">
        <v>1000</v>
      </c>
      <c r="F30" s="77">
        <v>1000</v>
      </c>
    </row>
    <row r="31" spans="1:8" ht="25.5" x14ac:dyDescent="0.25">
      <c r="A31" s="72" t="s">
        <v>95</v>
      </c>
      <c r="B31" s="73" t="s">
        <v>96</v>
      </c>
      <c r="C31" s="74">
        <f>SUM(C32:C34)</f>
        <v>2300</v>
      </c>
      <c r="D31" s="74">
        <f>SUM(D32:D34)</f>
        <v>1400</v>
      </c>
      <c r="E31" s="74">
        <f t="shared" ref="E31:F31" si="7">SUM(E32:E34)</f>
        <v>1400</v>
      </c>
      <c r="F31" s="74">
        <f t="shared" si="7"/>
        <v>1400</v>
      </c>
    </row>
    <row r="32" spans="1:8" x14ac:dyDescent="0.25">
      <c r="A32" s="75">
        <v>32</v>
      </c>
      <c r="B32" s="79" t="s">
        <v>25</v>
      </c>
      <c r="C32" s="77">
        <v>1500</v>
      </c>
      <c r="D32" s="77">
        <v>1400</v>
      </c>
      <c r="E32" s="77">
        <v>1400</v>
      </c>
      <c r="F32" s="77">
        <v>1400</v>
      </c>
    </row>
    <row r="33" spans="1:6" x14ac:dyDescent="0.25">
      <c r="A33" s="75">
        <v>38</v>
      </c>
      <c r="B33" s="79" t="s">
        <v>97</v>
      </c>
      <c r="C33" s="77">
        <v>800</v>
      </c>
      <c r="D33" s="77">
        <v>0</v>
      </c>
      <c r="E33" s="77">
        <v>0</v>
      </c>
      <c r="F33" s="77">
        <v>0</v>
      </c>
    </row>
    <row r="34" spans="1:6" x14ac:dyDescent="0.25">
      <c r="A34" s="75">
        <v>92</v>
      </c>
      <c r="B34" s="76" t="s">
        <v>92</v>
      </c>
      <c r="C34" s="77"/>
      <c r="D34" s="77"/>
      <c r="E34" s="77"/>
      <c r="F34" s="77"/>
    </row>
    <row r="35" spans="1:6" ht="25.5" x14ac:dyDescent="0.25">
      <c r="A35" s="72" t="s">
        <v>98</v>
      </c>
      <c r="B35" s="73" t="s">
        <v>99</v>
      </c>
      <c r="C35" s="74">
        <f>SUM(C36:C38)</f>
        <v>180</v>
      </c>
      <c r="D35" s="74">
        <f>SUM(D36:D38)</f>
        <v>180</v>
      </c>
      <c r="E35" s="74">
        <f t="shared" ref="E35:F35" si="8">SUM(E36:E38)</f>
        <v>180</v>
      </c>
      <c r="F35" s="74">
        <f t="shared" si="8"/>
        <v>180</v>
      </c>
    </row>
    <row r="36" spans="1:6" x14ac:dyDescent="0.25">
      <c r="A36" s="75">
        <v>31</v>
      </c>
      <c r="B36" s="79" t="s">
        <v>11</v>
      </c>
      <c r="C36" s="77"/>
      <c r="D36" s="77"/>
      <c r="E36" s="77"/>
      <c r="F36" s="77"/>
    </row>
    <row r="37" spans="1:6" x14ac:dyDescent="0.25">
      <c r="A37" s="75">
        <v>32</v>
      </c>
      <c r="B37" s="79" t="s">
        <v>25</v>
      </c>
      <c r="C37" s="77">
        <v>180</v>
      </c>
      <c r="D37" s="77">
        <v>180</v>
      </c>
      <c r="E37" s="77">
        <v>180</v>
      </c>
      <c r="F37" s="77">
        <v>180</v>
      </c>
    </row>
    <row r="38" spans="1:6" x14ac:dyDescent="0.25">
      <c r="A38" s="75">
        <v>92</v>
      </c>
      <c r="B38" s="76" t="s">
        <v>92</v>
      </c>
      <c r="C38" s="77"/>
      <c r="D38" s="77"/>
      <c r="E38" s="77"/>
      <c r="F38" s="77"/>
    </row>
    <row r="39" spans="1:6" ht="25.5" x14ac:dyDescent="0.25">
      <c r="A39" s="72" t="s">
        <v>100</v>
      </c>
      <c r="B39" s="73" t="s">
        <v>101</v>
      </c>
      <c r="C39" s="74">
        <f>SUM(C40:C42)</f>
        <v>270</v>
      </c>
      <c r="D39" s="74">
        <f>SUM(D40:D42)</f>
        <v>270</v>
      </c>
      <c r="E39" s="74">
        <f t="shared" ref="E39:F39" si="9">SUM(E40:E42)</f>
        <v>270</v>
      </c>
      <c r="F39" s="74">
        <f t="shared" si="9"/>
        <v>270</v>
      </c>
    </row>
    <row r="40" spans="1:6" x14ac:dyDescent="0.25">
      <c r="A40" s="75">
        <v>31</v>
      </c>
      <c r="B40" s="79" t="s">
        <v>11</v>
      </c>
      <c r="C40" s="77"/>
      <c r="D40" s="77"/>
      <c r="E40" s="77"/>
      <c r="F40" s="77"/>
    </row>
    <row r="41" spans="1:6" x14ac:dyDescent="0.25">
      <c r="A41" s="75">
        <v>32</v>
      </c>
      <c r="B41" s="79" t="s">
        <v>25</v>
      </c>
      <c r="C41" s="77">
        <v>270</v>
      </c>
      <c r="D41" s="77">
        <v>270</v>
      </c>
      <c r="E41" s="77">
        <v>270</v>
      </c>
      <c r="F41" s="77">
        <v>270</v>
      </c>
    </row>
    <row r="42" spans="1:6" x14ac:dyDescent="0.25">
      <c r="A42" s="75">
        <v>92</v>
      </c>
      <c r="B42" s="76" t="s">
        <v>92</v>
      </c>
      <c r="C42" s="77"/>
      <c r="D42" s="77"/>
      <c r="E42" s="77"/>
      <c r="F42" s="77"/>
    </row>
    <row r="43" spans="1:6" ht="25.5" x14ac:dyDescent="0.25">
      <c r="A43" s="69" t="s">
        <v>102</v>
      </c>
      <c r="B43" s="70" t="s">
        <v>103</v>
      </c>
      <c r="C43" s="71">
        <f>SUM(C44+C46)</f>
        <v>45290</v>
      </c>
      <c r="D43" s="71">
        <f>SUM(D44+D50+D46)</f>
        <v>21240</v>
      </c>
      <c r="E43" s="71">
        <f t="shared" ref="E43:F43" si="10">SUM(E44+E50+E46)</f>
        <v>21240</v>
      </c>
      <c r="F43" s="71">
        <f t="shared" si="10"/>
        <v>21240</v>
      </c>
    </row>
    <row r="44" spans="1:6" x14ac:dyDescent="0.25">
      <c r="A44" s="72" t="s">
        <v>88</v>
      </c>
      <c r="B44" s="73" t="s">
        <v>89</v>
      </c>
      <c r="C44" s="74">
        <v>24050</v>
      </c>
      <c r="D44" s="74">
        <v>0</v>
      </c>
      <c r="E44" s="74">
        <v>0</v>
      </c>
      <c r="F44" s="74">
        <v>0</v>
      </c>
    </row>
    <row r="45" spans="1:6" ht="38.25" x14ac:dyDescent="0.25">
      <c r="A45" s="75">
        <v>37</v>
      </c>
      <c r="B45" s="79" t="s">
        <v>139</v>
      </c>
      <c r="C45" s="77">
        <v>24050</v>
      </c>
      <c r="D45" s="77">
        <v>0</v>
      </c>
      <c r="E45" s="77">
        <v>0</v>
      </c>
      <c r="F45" s="77">
        <v>0</v>
      </c>
    </row>
    <row r="46" spans="1:6" ht="25.5" x14ac:dyDescent="0.25">
      <c r="A46" s="72" t="s">
        <v>95</v>
      </c>
      <c r="B46" s="73" t="s">
        <v>96</v>
      </c>
      <c r="C46" s="74">
        <f>SUM(C47:C49)</f>
        <v>21240</v>
      </c>
      <c r="D46" s="74">
        <f>SUM(D47:D49)</f>
        <v>21240</v>
      </c>
      <c r="E46" s="74">
        <f t="shared" ref="E46:F46" si="11">SUM(E47:E49)</f>
        <v>21240</v>
      </c>
      <c r="F46" s="74">
        <f t="shared" si="11"/>
        <v>21240</v>
      </c>
    </row>
    <row r="47" spans="1:6" x14ac:dyDescent="0.25">
      <c r="A47" s="75">
        <v>32</v>
      </c>
      <c r="B47" s="79" t="s">
        <v>25</v>
      </c>
      <c r="C47" s="77"/>
      <c r="D47" s="77"/>
      <c r="E47" s="77"/>
      <c r="F47" s="77"/>
    </row>
    <row r="48" spans="1:6" ht="38.25" x14ac:dyDescent="0.25">
      <c r="A48" s="75">
        <v>37</v>
      </c>
      <c r="B48" s="79" t="s">
        <v>139</v>
      </c>
      <c r="C48" s="77">
        <v>0</v>
      </c>
      <c r="D48" s="77">
        <v>11240</v>
      </c>
      <c r="E48" s="77">
        <v>11240</v>
      </c>
      <c r="F48" s="77">
        <v>11240</v>
      </c>
    </row>
    <row r="49" spans="1:6" ht="25.5" x14ac:dyDescent="0.25">
      <c r="A49" s="75">
        <v>42</v>
      </c>
      <c r="B49" s="79" t="s">
        <v>33</v>
      </c>
      <c r="C49" s="77">
        <v>21240</v>
      </c>
      <c r="D49" s="77">
        <v>10000</v>
      </c>
      <c r="E49" s="77">
        <v>10000</v>
      </c>
      <c r="F49" s="77">
        <v>10000</v>
      </c>
    </row>
    <row r="50" spans="1:6" ht="25.5" x14ac:dyDescent="0.25">
      <c r="A50" s="72" t="s">
        <v>100</v>
      </c>
      <c r="B50" s="73" t="s">
        <v>101</v>
      </c>
      <c r="C50" s="74">
        <f>SUM(C51)</f>
        <v>0</v>
      </c>
      <c r="D50" s="74">
        <f>SUM(D51)</f>
        <v>0</v>
      </c>
      <c r="E50" s="74">
        <f t="shared" ref="E50:F50" si="12">SUM(E51)</f>
        <v>0</v>
      </c>
      <c r="F50" s="74">
        <f t="shared" si="12"/>
        <v>0</v>
      </c>
    </row>
    <row r="51" spans="1:6" x14ac:dyDescent="0.25">
      <c r="A51" s="75"/>
      <c r="B51" s="79"/>
      <c r="C51" s="77"/>
      <c r="D51" s="77"/>
      <c r="E51" s="77"/>
      <c r="F51" s="77"/>
    </row>
    <row r="52" spans="1:6" ht="25.5" x14ac:dyDescent="0.25">
      <c r="A52" s="69" t="s">
        <v>104</v>
      </c>
      <c r="B52" s="70" t="s">
        <v>105</v>
      </c>
      <c r="C52" s="71">
        <f t="shared" ref="C52:F53" si="13">SUM(C53)</f>
        <v>600</v>
      </c>
      <c r="D52" s="71">
        <f t="shared" si="13"/>
        <v>600</v>
      </c>
      <c r="E52" s="71">
        <f t="shared" si="13"/>
        <v>600</v>
      </c>
      <c r="F52" s="71">
        <f t="shared" si="13"/>
        <v>600</v>
      </c>
    </row>
    <row r="53" spans="1:6" ht="25.5" x14ac:dyDescent="0.25">
      <c r="A53" s="72" t="s">
        <v>93</v>
      </c>
      <c r="B53" s="73" t="s">
        <v>94</v>
      </c>
      <c r="C53" s="74">
        <f t="shared" si="13"/>
        <v>600</v>
      </c>
      <c r="D53" s="74">
        <f t="shared" si="13"/>
        <v>600</v>
      </c>
      <c r="E53" s="74">
        <f t="shared" si="13"/>
        <v>600</v>
      </c>
      <c r="F53" s="74">
        <f t="shared" si="13"/>
        <v>600</v>
      </c>
    </row>
    <row r="54" spans="1:6" x14ac:dyDescent="0.25">
      <c r="A54" s="75">
        <v>32</v>
      </c>
      <c r="B54" s="79" t="s">
        <v>25</v>
      </c>
      <c r="C54" s="77">
        <v>600</v>
      </c>
      <c r="D54" s="77">
        <v>600</v>
      </c>
      <c r="E54" s="77">
        <v>600</v>
      </c>
      <c r="F54" s="77">
        <v>600</v>
      </c>
    </row>
    <row r="55" spans="1:6" ht="38.25" x14ac:dyDescent="0.25">
      <c r="A55" s="69" t="s">
        <v>106</v>
      </c>
      <c r="B55" s="70" t="s">
        <v>107</v>
      </c>
      <c r="C55" s="71">
        <f t="shared" ref="C55:F56" si="14">SUM(C56)</f>
        <v>450</v>
      </c>
      <c r="D55" s="71">
        <f t="shared" si="14"/>
        <v>450</v>
      </c>
      <c r="E55" s="71">
        <f t="shared" si="14"/>
        <v>450</v>
      </c>
      <c r="F55" s="71">
        <f t="shared" si="14"/>
        <v>450</v>
      </c>
    </row>
    <row r="56" spans="1:6" ht="25.5" x14ac:dyDescent="0.25">
      <c r="A56" s="72" t="s">
        <v>88</v>
      </c>
      <c r="B56" s="73" t="s">
        <v>108</v>
      </c>
      <c r="C56" s="74">
        <f t="shared" si="14"/>
        <v>450</v>
      </c>
      <c r="D56" s="74">
        <f t="shared" si="14"/>
        <v>450</v>
      </c>
      <c r="E56" s="74">
        <f t="shared" si="14"/>
        <v>450</v>
      </c>
      <c r="F56" s="74">
        <f t="shared" si="14"/>
        <v>450</v>
      </c>
    </row>
    <row r="57" spans="1:6" x14ac:dyDescent="0.25">
      <c r="A57" s="75">
        <v>32</v>
      </c>
      <c r="B57" s="79" t="s">
        <v>25</v>
      </c>
      <c r="C57" s="77">
        <v>450</v>
      </c>
      <c r="D57" s="77">
        <v>450</v>
      </c>
      <c r="E57" s="77">
        <v>450</v>
      </c>
      <c r="F57" s="77">
        <v>450</v>
      </c>
    </row>
    <row r="58" spans="1:6" ht="25.5" x14ac:dyDescent="0.25">
      <c r="A58" s="69" t="s">
        <v>109</v>
      </c>
      <c r="B58" s="70" t="s">
        <v>110</v>
      </c>
      <c r="C58" s="71">
        <f>SUM(C59)</f>
        <v>3050</v>
      </c>
      <c r="D58" s="71">
        <f>SUM(D59)</f>
        <v>3050</v>
      </c>
      <c r="E58" s="71">
        <f t="shared" ref="E58:F58" si="15">SUM(E59)</f>
        <v>3050</v>
      </c>
      <c r="F58" s="71">
        <f t="shared" si="15"/>
        <v>3050</v>
      </c>
    </row>
    <row r="59" spans="1:6" x14ac:dyDescent="0.25">
      <c r="A59" s="72" t="s">
        <v>88</v>
      </c>
      <c r="B59" s="73" t="s">
        <v>89</v>
      </c>
      <c r="C59" s="74">
        <v>3050</v>
      </c>
      <c r="D59" s="74">
        <f>D61</f>
        <v>3050</v>
      </c>
      <c r="E59" s="74">
        <f t="shared" ref="E59:F59" si="16">E61</f>
        <v>3050</v>
      </c>
      <c r="F59" s="74">
        <f t="shared" si="16"/>
        <v>3050</v>
      </c>
    </row>
    <row r="60" spans="1:6" x14ac:dyDescent="0.25">
      <c r="A60" s="75">
        <v>31</v>
      </c>
      <c r="B60" s="79" t="s">
        <v>11</v>
      </c>
      <c r="C60" s="77"/>
      <c r="D60" s="77"/>
      <c r="E60" s="77"/>
      <c r="F60" s="77"/>
    </row>
    <row r="61" spans="1:6" x14ac:dyDescent="0.25">
      <c r="A61" s="75">
        <v>32</v>
      </c>
      <c r="B61" s="79" t="s">
        <v>25</v>
      </c>
      <c r="C61" s="77">
        <v>3050</v>
      </c>
      <c r="D61" s="77">
        <v>3050</v>
      </c>
      <c r="E61" s="77">
        <v>3050</v>
      </c>
      <c r="F61" s="77">
        <v>3050</v>
      </c>
    </row>
    <row r="62" spans="1:6" ht="25.5" x14ac:dyDescent="0.25">
      <c r="A62" s="69" t="s">
        <v>111</v>
      </c>
      <c r="B62" s="70" t="s">
        <v>112</v>
      </c>
      <c r="C62" s="71">
        <f>SUM(C63)</f>
        <v>17401</v>
      </c>
      <c r="D62" s="71">
        <f>SUM(D63)</f>
        <v>6521</v>
      </c>
      <c r="E62" s="71">
        <f t="shared" ref="E62:F62" si="17">SUM(E63)</f>
        <v>6521</v>
      </c>
      <c r="F62" s="71">
        <f t="shared" si="17"/>
        <v>6521</v>
      </c>
    </row>
    <row r="63" spans="1:6" x14ac:dyDescent="0.25">
      <c r="A63" s="72" t="s">
        <v>90</v>
      </c>
      <c r="B63" s="73" t="s">
        <v>113</v>
      </c>
      <c r="C63" s="74">
        <f>SUM(C64:C65)</f>
        <v>17401</v>
      </c>
      <c r="D63" s="74">
        <f>SUM(D64:D65)</f>
        <v>6521</v>
      </c>
      <c r="E63" s="74">
        <f t="shared" ref="E63:F63" si="18">SUM(E64:E65)</f>
        <v>6521</v>
      </c>
      <c r="F63" s="74">
        <f t="shared" si="18"/>
        <v>6521</v>
      </c>
    </row>
    <row r="64" spans="1:6" x14ac:dyDescent="0.25">
      <c r="A64" s="75">
        <v>32</v>
      </c>
      <c r="B64" s="79" t="s">
        <v>25</v>
      </c>
      <c r="C64" s="77">
        <v>17201</v>
      </c>
      <c r="D64" s="77">
        <v>2921</v>
      </c>
      <c r="E64" s="77">
        <v>2921</v>
      </c>
      <c r="F64" s="77">
        <v>2921</v>
      </c>
    </row>
    <row r="65" spans="1:6" ht="25.5" x14ac:dyDescent="0.25">
      <c r="A65" s="75">
        <v>42</v>
      </c>
      <c r="B65" s="79" t="s">
        <v>33</v>
      </c>
      <c r="C65" s="77">
        <v>200</v>
      </c>
      <c r="D65" s="77">
        <v>3600</v>
      </c>
      <c r="E65" s="77">
        <v>3600</v>
      </c>
      <c r="F65" s="77">
        <v>3600</v>
      </c>
    </row>
    <row r="66" spans="1:6" ht="25.5" x14ac:dyDescent="0.25">
      <c r="A66" s="69" t="s">
        <v>114</v>
      </c>
      <c r="B66" s="70" t="s">
        <v>115</v>
      </c>
      <c r="C66" s="71">
        <f>SUM(C67+C69)</f>
        <v>1500</v>
      </c>
      <c r="D66" s="71">
        <f>SUM(D67+D69)</f>
        <v>1600</v>
      </c>
      <c r="E66" s="71">
        <f t="shared" ref="E66:F66" si="19">SUM(E67+E69)</f>
        <v>600</v>
      </c>
      <c r="F66" s="71">
        <f t="shared" si="19"/>
        <v>600</v>
      </c>
    </row>
    <row r="67" spans="1:6" x14ac:dyDescent="0.25">
      <c r="A67" s="72" t="s">
        <v>116</v>
      </c>
      <c r="B67" s="73" t="s">
        <v>117</v>
      </c>
      <c r="C67" s="74">
        <f>SUM(C68:C68)</f>
        <v>1500</v>
      </c>
      <c r="D67" s="74">
        <f>SUM(D68:D68)</f>
        <v>600</v>
      </c>
      <c r="E67" s="74">
        <f>SUM(E68:E68)</f>
        <v>600</v>
      </c>
      <c r="F67" s="74">
        <f>SUM(F68:F68)</f>
        <v>600</v>
      </c>
    </row>
    <row r="68" spans="1:6" x14ac:dyDescent="0.25">
      <c r="A68" s="75">
        <v>32</v>
      </c>
      <c r="B68" s="79" t="s">
        <v>25</v>
      </c>
      <c r="C68" s="77">
        <v>1500</v>
      </c>
      <c r="D68" s="77">
        <v>600</v>
      </c>
      <c r="E68" s="77">
        <v>600</v>
      </c>
      <c r="F68" s="77">
        <v>600</v>
      </c>
    </row>
    <row r="69" spans="1:6" ht="25.5" x14ac:dyDescent="0.25">
      <c r="A69" s="72" t="s">
        <v>150</v>
      </c>
      <c r="B69" s="73" t="s">
        <v>151</v>
      </c>
      <c r="C69" s="74">
        <f>SUM(C70:C70)</f>
        <v>0</v>
      </c>
      <c r="D69" s="74">
        <f>SUM(D70:D70)</f>
        <v>1000</v>
      </c>
      <c r="E69" s="74">
        <v>0</v>
      </c>
      <c r="F69" s="74">
        <v>0</v>
      </c>
    </row>
    <row r="70" spans="1:6" x14ac:dyDescent="0.25">
      <c r="A70" s="75">
        <v>32</v>
      </c>
      <c r="B70" s="79" t="s">
        <v>25</v>
      </c>
      <c r="C70" s="77">
        <v>0</v>
      </c>
      <c r="D70" s="77">
        <v>1000</v>
      </c>
      <c r="E70" s="77">
        <v>1000</v>
      </c>
      <c r="F70" s="77">
        <v>1000</v>
      </c>
    </row>
    <row r="71" spans="1:6" ht="25.5" x14ac:dyDescent="0.25">
      <c r="A71" s="69" t="s">
        <v>118</v>
      </c>
      <c r="B71" s="70" t="s">
        <v>119</v>
      </c>
      <c r="C71" s="71">
        <f t="shared" ref="C71" si="20">SUM(C72)</f>
        <v>5500</v>
      </c>
      <c r="D71" s="71">
        <f>SUM(D72)</f>
        <v>0</v>
      </c>
      <c r="E71" s="71">
        <f t="shared" ref="E71:F71" si="21">SUM(E72)</f>
        <v>0</v>
      </c>
      <c r="F71" s="71">
        <f t="shared" si="21"/>
        <v>0</v>
      </c>
    </row>
    <row r="72" spans="1:6" ht="25.5" x14ac:dyDescent="0.25">
      <c r="A72" s="72" t="s">
        <v>120</v>
      </c>
      <c r="B72" s="73" t="s">
        <v>121</v>
      </c>
      <c r="C72" s="74">
        <f>SUM(C73:C76)</f>
        <v>5500</v>
      </c>
      <c r="D72" s="74">
        <f>SUM(D73:D76)</f>
        <v>0</v>
      </c>
      <c r="E72" s="74">
        <f t="shared" ref="E72:F72" si="22">SUM(E73:E76)</f>
        <v>0</v>
      </c>
      <c r="F72" s="74">
        <f t="shared" si="22"/>
        <v>0</v>
      </c>
    </row>
    <row r="73" spans="1:6" x14ac:dyDescent="0.25">
      <c r="A73" s="75">
        <v>32</v>
      </c>
      <c r="B73" s="79" t="s">
        <v>25</v>
      </c>
      <c r="C73" s="77">
        <v>5400</v>
      </c>
      <c r="D73" s="77"/>
      <c r="E73" s="77"/>
      <c r="F73" s="77"/>
    </row>
    <row r="74" spans="1:6" x14ac:dyDescent="0.25">
      <c r="A74" s="75">
        <v>34</v>
      </c>
      <c r="B74" s="79" t="s">
        <v>81</v>
      </c>
      <c r="C74" s="77">
        <v>100</v>
      </c>
      <c r="D74" s="77"/>
      <c r="E74" s="77"/>
      <c r="F74" s="77"/>
    </row>
    <row r="75" spans="1:6" ht="25.5" x14ac:dyDescent="0.25">
      <c r="A75" s="75">
        <v>42</v>
      </c>
      <c r="B75" s="79" t="s">
        <v>33</v>
      </c>
      <c r="C75" s="77"/>
      <c r="D75" s="77"/>
      <c r="E75" s="77"/>
      <c r="F75" s="77"/>
    </row>
    <row r="76" spans="1:6" x14ac:dyDescent="0.25">
      <c r="A76" s="75">
        <v>92</v>
      </c>
      <c r="B76" s="76" t="s">
        <v>92</v>
      </c>
      <c r="C76" s="77"/>
      <c r="D76" s="77"/>
      <c r="E76" s="77"/>
      <c r="F76" s="77"/>
    </row>
    <row r="77" spans="1:6" s="83" customFormat="1" ht="25.5" x14ac:dyDescent="0.25">
      <c r="A77" s="69" t="s">
        <v>122</v>
      </c>
      <c r="B77" s="70" t="s">
        <v>123</v>
      </c>
      <c r="C77" s="71">
        <f>SUM(C78)</f>
        <v>0</v>
      </c>
      <c r="D77" s="71">
        <f>SUM(D78)</f>
        <v>0</v>
      </c>
      <c r="E77" s="71">
        <f t="shared" ref="E77:F77" si="23">SUM(E78)</f>
        <v>0</v>
      </c>
      <c r="F77" s="71">
        <f t="shared" si="23"/>
        <v>0</v>
      </c>
    </row>
    <row r="78" spans="1:6" s="83" customFormat="1" x14ac:dyDescent="0.25">
      <c r="A78" s="80" t="s">
        <v>88</v>
      </c>
      <c r="B78" s="81" t="s">
        <v>124</v>
      </c>
      <c r="C78" s="74">
        <v>0</v>
      </c>
      <c r="D78" s="74">
        <v>0</v>
      </c>
      <c r="E78" s="74">
        <v>0</v>
      </c>
      <c r="F78" s="74">
        <v>0</v>
      </c>
    </row>
    <row r="79" spans="1:6" s="83" customFormat="1" x14ac:dyDescent="0.25">
      <c r="A79" s="82">
        <v>31</v>
      </c>
      <c r="B79" s="79" t="s">
        <v>11</v>
      </c>
      <c r="C79" s="77">
        <v>0</v>
      </c>
      <c r="D79" s="77">
        <v>0</v>
      </c>
      <c r="E79" s="77">
        <v>0</v>
      </c>
      <c r="F79" s="77">
        <v>0</v>
      </c>
    </row>
    <row r="80" spans="1:6" s="83" customFormat="1" x14ac:dyDescent="0.25">
      <c r="A80" s="75">
        <v>32</v>
      </c>
      <c r="B80" s="79" t="s">
        <v>25</v>
      </c>
      <c r="C80" s="77">
        <v>0</v>
      </c>
      <c r="D80" s="77">
        <v>0</v>
      </c>
      <c r="E80" s="77">
        <v>0</v>
      </c>
      <c r="F80" s="77">
        <v>0</v>
      </c>
    </row>
    <row r="81" spans="1:7" s="83" customFormat="1" ht="25.5" x14ac:dyDescent="0.25">
      <c r="A81" s="69" t="s">
        <v>125</v>
      </c>
      <c r="B81" s="70" t="s">
        <v>126</v>
      </c>
      <c r="C81" s="71">
        <f>SUM(C82)</f>
        <v>51400</v>
      </c>
      <c r="D81" s="71">
        <f>SUM(D82)</f>
        <v>0</v>
      </c>
      <c r="E81" s="71">
        <f t="shared" ref="E81:F81" si="24">SUM(E82)</f>
        <v>0</v>
      </c>
      <c r="F81" s="71">
        <f t="shared" si="24"/>
        <v>0</v>
      </c>
    </row>
    <row r="82" spans="1:7" s="83" customFormat="1" x14ac:dyDescent="0.25">
      <c r="A82" s="80" t="s">
        <v>88</v>
      </c>
      <c r="B82" s="81" t="s">
        <v>124</v>
      </c>
      <c r="C82" s="74">
        <f>SUM(C83:C84)</f>
        <v>51400</v>
      </c>
      <c r="D82" s="74"/>
      <c r="E82" s="74"/>
      <c r="F82" s="74"/>
    </row>
    <row r="83" spans="1:7" s="83" customFormat="1" x14ac:dyDescent="0.25">
      <c r="A83" s="82">
        <v>31</v>
      </c>
      <c r="B83" s="79" t="s">
        <v>11</v>
      </c>
      <c r="C83" s="77">
        <v>48800</v>
      </c>
      <c r="D83" s="77"/>
      <c r="E83" s="77"/>
      <c r="F83" s="77"/>
      <c r="G83" s="85"/>
    </row>
    <row r="84" spans="1:7" s="83" customFormat="1" x14ac:dyDescent="0.25">
      <c r="A84" s="75">
        <v>32</v>
      </c>
      <c r="B84" s="79" t="s">
        <v>25</v>
      </c>
      <c r="C84" s="77">
        <v>2600</v>
      </c>
      <c r="D84" s="77"/>
      <c r="E84" s="77"/>
      <c r="F84" s="77"/>
    </row>
    <row r="85" spans="1:7" s="83" customFormat="1" ht="25.5" x14ac:dyDescent="0.25">
      <c r="A85" s="69" t="s">
        <v>140</v>
      </c>
      <c r="B85" s="70" t="s">
        <v>141</v>
      </c>
      <c r="C85" s="71">
        <f>SUM(C86)</f>
        <v>38450</v>
      </c>
      <c r="D85" s="71">
        <f>SUM(D86)</f>
        <v>0</v>
      </c>
      <c r="E85" s="71">
        <f t="shared" ref="E85:F85" si="25">SUM(E86)</f>
        <v>0</v>
      </c>
      <c r="F85" s="71">
        <f t="shared" si="25"/>
        <v>0</v>
      </c>
    </row>
    <row r="86" spans="1:7" s="83" customFormat="1" x14ac:dyDescent="0.25">
      <c r="A86" s="80" t="s">
        <v>88</v>
      </c>
      <c r="B86" s="81" t="s">
        <v>124</v>
      </c>
      <c r="C86" s="74">
        <f>SUM(C87:C88)</f>
        <v>38450</v>
      </c>
      <c r="D86" s="74">
        <v>0</v>
      </c>
      <c r="E86" s="74">
        <v>0</v>
      </c>
      <c r="F86" s="74">
        <v>0</v>
      </c>
    </row>
    <row r="87" spans="1:7" s="83" customFormat="1" x14ac:dyDescent="0.25">
      <c r="A87" s="82">
        <v>31</v>
      </c>
      <c r="B87" s="79" t="s">
        <v>11</v>
      </c>
      <c r="C87" s="77">
        <v>36250</v>
      </c>
      <c r="D87" s="77">
        <v>0</v>
      </c>
      <c r="E87" s="77">
        <v>0</v>
      </c>
      <c r="F87" s="77">
        <v>0</v>
      </c>
      <c r="G87" s="85"/>
    </row>
    <row r="88" spans="1:7" s="83" customFormat="1" x14ac:dyDescent="0.25">
      <c r="A88" s="75">
        <v>32</v>
      </c>
      <c r="B88" s="79" t="s">
        <v>25</v>
      </c>
      <c r="C88" s="77">
        <v>2200</v>
      </c>
      <c r="D88" s="77">
        <v>0</v>
      </c>
      <c r="E88" s="77">
        <v>0</v>
      </c>
      <c r="F88" s="77">
        <v>0</v>
      </c>
    </row>
    <row r="89" spans="1:7" s="83" customFormat="1" ht="25.5" x14ac:dyDescent="0.25">
      <c r="A89" s="69" t="s">
        <v>140</v>
      </c>
      <c r="B89" s="70" t="s">
        <v>141</v>
      </c>
      <c r="C89" s="71">
        <f>SUM(C90)</f>
        <v>38450</v>
      </c>
      <c r="D89" s="71">
        <f>SUM(D90)</f>
        <v>134350</v>
      </c>
      <c r="E89" s="71">
        <f t="shared" ref="E89:F89" si="26">SUM(E90)</f>
        <v>134350</v>
      </c>
      <c r="F89" s="71">
        <f t="shared" si="26"/>
        <v>134350</v>
      </c>
    </row>
    <row r="90" spans="1:7" s="83" customFormat="1" ht="33" customHeight="1" x14ac:dyDescent="0.25">
      <c r="A90" s="80" t="s">
        <v>149</v>
      </c>
      <c r="B90" s="81" t="s">
        <v>148</v>
      </c>
      <c r="C90" s="74">
        <f>SUM(C91:C92)</f>
        <v>38450</v>
      </c>
      <c r="D90" s="74">
        <f>D91+D92</f>
        <v>134350</v>
      </c>
      <c r="E90" s="74">
        <f t="shared" ref="E90:F90" si="27">E91+E92</f>
        <v>134350</v>
      </c>
      <c r="F90" s="74">
        <f t="shared" si="27"/>
        <v>134350</v>
      </c>
    </row>
    <row r="91" spans="1:7" s="83" customFormat="1" x14ac:dyDescent="0.25">
      <c r="A91" s="82">
        <v>31</v>
      </c>
      <c r="B91" s="79" t="s">
        <v>11</v>
      </c>
      <c r="C91" s="77">
        <v>36250</v>
      </c>
      <c r="D91" s="77">
        <v>129050</v>
      </c>
      <c r="E91" s="77">
        <v>129050</v>
      </c>
      <c r="F91" s="77">
        <v>129050</v>
      </c>
      <c r="G91" s="85"/>
    </row>
    <row r="92" spans="1:7" s="83" customFormat="1" x14ac:dyDescent="0.25">
      <c r="A92" s="75">
        <v>32</v>
      </c>
      <c r="B92" s="79" t="s">
        <v>25</v>
      </c>
      <c r="C92" s="77">
        <v>2200</v>
      </c>
      <c r="D92" s="77">
        <v>5300</v>
      </c>
      <c r="E92" s="77">
        <v>5300</v>
      </c>
      <c r="F92" s="77">
        <v>5300</v>
      </c>
    </row>
    <row r="93" spans="1:7" s="83" customFormat="1" ht="25.5" x14ac:dyDescent="0.25">
      <c r="A93" s="69" t="s">
        <v>127</v>
      </c>
      <c r="B93" s="70" t="s">
        <v>128</v>
      </c>
      <c r="C93" s="71">
        <f t="shared" ref="C93" si="28">SUM(C94+C96)</f>
        <v>93450</v>
      </c>
      <c r="D93" s="71">
        <f>SUM(D94+D96)</f>
        <v>74400</v>
      </c>
      <c r="E93" s="71">
        <f t="shared" ref="E93:F93" si="29">SUM(E94+E96)</f>
        <v>74400</v>
      </c>
      <c r="F93" s="71">
        <f t="shared" si="29"/>
        <v>74400</v>
      </c>
    </row>
    <row r="94" spans="1:7" s="83" customFormat="1" x14ac:dyDescent="0.25">
      <c r="A94" s="80" t="s">
        <v>88</v>
      </c>
      <c r="B94" s="81" t="s">
        <v>124</v>
      </c>
      <c r="C94" s="74">
        <f>SUM(C95:C95)</f>
        <v>4450</v>
      </c>
      <c r="D94" s="74">
        <f>SUM(D95:D95)</f>
        <v>4400</v>
      </c>
      <c r="E94" s="74">
        <f>SUM(E95:E95)</f>
        <v>4400</v>
      </c>
      <c r="F94" s="74">
        <f>SUM(F95:F95)</f>
        <v>4400</v>
      </c>
    </row>
    <row r="95" spans="1:7" s="83" customFormat="1" x14ac:dyDescent="0.25">
      <c r="A95" s="75">
        <v>32</v>
      </c>
      <c r="B95" s="79" t="s">
        <v>25</v>
      </c>
      <c r="C95" s="77">
        <v>4450</v>
      </c>
      <c r="D95" s="77">
        <v>4400</v>
      </c>
      <c r="E95" s="77">
        <v>4400</v>
      </c>
      <c r="F95" s="77">
        <v>4400</v>
      </c>
    </row>
    <row r="96" spans="1:7" s="83" customFormat="1" ht="25.5" x14ac:dyDescent="0.25">
      <c r="A96" s="80" t="s">
        <v>95</v>
      </c>
      <c r="B96" s="81" t="s">
        <v>129</v>
      </c>
      <c r="C96" s="74">
        <f>SUM(C97:C97)</f>
        <v>89000</v>
      </c>
      <c r="D96" s="74">
        <f>SUM(D97:D97)</f>
        <v>70000</v>
      </c>
      <c r="E96" s="74">
        <f>SUM(E97:E97)</f>
        <v>70000</v>
      </c>
      <c r="F96" s="74">
        <f>SUM(F97:F97)</f>
        <v>70000</v>
      </c>
    </row>
    <row r="97" spans="1:6" s="83" customFormat="1" x14ac:dyDescent="0.25">
      <c r="A97" s="75">
        <v>32</v>
      </c>
      <c r="B97" s="79" t="s">
        <v>25</v>
      </c>
      <c r="C97" s="77">
        <v>89000</v>
      </c>
      <c r="D97" s="77">
        <v>70000</v>
      </c>
      <c r="E97" s="77">
        <v>70000</v>
      </c>
      <c r="F97" s="77">
        <v>70000</v>
      </c>
    </row>
    <row r="98" spans="1:6" ht="25.5" x14ac:dyDescent="0.25">
      <c r="A98" s="66" t="s">
        <v>130</v>
      </c>
      <c r="B98" s="67" t="s">
        <v>131</v>
      </c>
      <c r="C98" s="68">
        <f>SUM(C99+C102)</f>
        <v>1367</v>
      </c>
      <c r="D98" s="68">
        <f t="shared" ref="D98" si="30">SUM(D99+D102)</f>
        <v>1367</v>
      </c>
      <c r="E98" s="68">
        <f t="shared" ref="E98" si="31">SUM(E99+E102)</f>
        <v>1367</v>
      </c>
      <c r="F98" s="68">
        <f t="shared" ref="F98" si="32">SUM(F99+F102)</f>
        <v>1367</v>
      </c>
    </row>
    <row r="99" spans="1:6" ht="25.5" x14ac:dyDescent="0.25">
      <c r="A99" s="69" t="s">
        <v>132</v>
      </c>
      <c r="B99" s="70" t="s">
        <v>133</v>
      </c>
      <c r="C99" s="71">
        <f t="shared" ref="C99:F99" si="33">SUM(C100)</f>
        <v>800</v>
      </c>
      <c r="D99" s="71">
        <f t="shared" si="33"/>
        <v>800</v>
      </c>
      <c r="E99" s="71">
        <f t="shared" si="33"/>
        <v>800</v>
      </c>
      <c r="F99" s="71">
        <f t="shared" si="33"/>
        <v>800</v>
      </c>
    </row>
    <row r="100" spans="1:6" x14ac:dyDescent="0.25">
      <c r="A100" s="72" t="s">
        <v>88</v>
      </c>
      <c r="B100" s="73" t="s">
        <v>89</v>
      </c>
      <c r="C100" s="74">
        <f>SUM(C101)</f>
        <v>800</v>
      </c>
      <c r="D100" s="74">
        <f t="shared" ref="D100:F100" si="34">SUM(D101)</f>
        <v>800</v>
      </c>
      <c r="E100" s="74">
        <f t="shared" si="34"/>
        <v>800</v>
      </c>
      <c r="F100" s="74">
        <f t="shared" si="34"/>
        <v>800</v>
      </c>
    </row>
    <row r="101" spans="1:6" ht="25.5" x14ac:dyDescent="0.25">
      <c r="A101" s="75">
        <v>42</v>
      </c>
      <c r="B101" s="79" t="s">
        <v>33</v>
      </c>
      <c r="C101" s="77">
        <v>800</v>
      </c>
      <c r="D101" s="77">
        <v>800</v>
      </c>
      <c r="E101" s="77">
        <v>800</v>
      </c>
      <c r="F101" s="77">
        <v>800</v>
      </c>
    </row>
    <row r="102" spans="1:6" ht="25.5" x14ac:dyDescent="0.25">
      <c r="A102" s="72" t="s">
        <v>95</v>
      </c>
      <c r="B102" s="73" t="s">
        <v>96</v>
      </c>
      <c r="C102" s="77">
        <v>567</v>
      </c>
      <c r="D102" s="77">
        <v>567</v>
      </c>
      <c r="E102" s="77">
        <v>567</v>
      </c>
      <c r="F102" s="77">
        <v>567</v>
      </c>
    </row>
    <row r="103" spans="1:6" ht="25.5" x14ac:dyDescent="0.25">
      <c r="A103" s="75">
        <v>42</v>
      </c>
      <c r="B103" s="79" t="s">
        <v>33</v>
      </c>
      <c r="C103" s="77">
        <v>567</v>
      </c>
      <c r="D103" s="77">
        <v>567</v>
      </c>
      <c r="E103" s="77">
        <v>567</v>
      </c>
      <c r="F103" s="77">
        <v>567</v>
      </c>
    </row>
    <row r="104" spans="1:6" ht="25.5" x14ac:dyDescent="0.25">
      <c r="A104" s="66" t="s">
        <v>134</v>
      </c>
      <c r="B104" s="67" t="s">
        <v>135</v>
      </c>
      <c r="C104" s="68">
        <f>SUM(C105)</f>
        <v>1455976</v>
      </c>
      <c r="D104" s="68">
        <f t="shared" ref="D104:F105" si="35">SUM(D105)</f>
        <v>1485100</v>
      </c>
      <c r="E104" s="68">
        <f t="shared" si="35"/>
        <v>1379800</v>
      </c>
      <c r="F104" s="68">
        <f t="shared" si="35"/>
        <v>1386550</v>
      </c>
    </row>
    <row r="105" spans="1:6" ht="25.5" x14ac:dyDescent="0.25">
      <c r="A105" s="69" t="s">
        <v>136</v>
      </c>
      <c r="B105" s="70" t="s">
        <v>137</v>
      </c>
      <c r="C105" s="71">
        <f>SUM(C106)</f>
        <v>1455976</v>
      </c>
      <c r="D105" s="71">
        <f t="shared" si="35"/>
        <v>1485100</v>
      </c>
      <c r="E105" s="71">
        <f t="shared" si="35"/>
        <v>1379800</v>
      </c>
      <c r="F105" s="71">
        <f t="shared" si="35"/>
        <v>1386550</v>
      </c>
    </row>
    <row r="106" spans="1:6" s="83" customFormat="1" ht="25.5" x14ac:dyDescent="0.25">
      <c r="A106" s="72" t="s">
        <v>95</v>
      </c>
      <c r="B106" s="73" t="s">
        <v>96</v>
      </c>
      <c r="C106" s="74">
        <f>SUM(C107:C109)</f>
        <v>1455976</v>
      </c>
      <c r="D106" s="74">
        <f>SUM(D107:D110)</f>
        <v>1485100</v>
      </c>
      <c r="E106" s="74">
        <f t="shared" ref="E106:F106" si="36">SUM(E107:E110)</f>
        <v>1379800</v>
      </c>
      <c r="F106" s="74">
        <f t="shared" si="36"/>
        <v>1386550</v>
      </c>
    </row>
    <row r="107" spans="1:6" s="83" customFormat="1" x14ac:dyDescent="0.25">
      <c r="A107" s="75">
        <v>31</v>
      </c>
      <c r="B107" s="79" t="s">
        <v>11</v>
      </c>
      <c r="C107" s="77">
        <v>1420200</v>
      </c>
      <c r="D107" s="77">
        <v>1455200</v>
      </c>
      <c r="E107" s="77">
        <v>1352100</v>
      </c>
      <c r="F107" s="77">
        <v>1358750</v>
      </c>
    </row>
    <row r="108" spans="1:6" s="83" customFormat="1" x14ac:dyDescent="0.25">
      <c r="A108" s="75">
        <v>32</v>
      </c>
      <c r="B108" s="79" t="s">
        <v>25</v>
      </c>
      <c r="C108" s="77">
        <v>31976</v>
      </c>
      <c r="D108" s="77">
        <v>29900</v>
      </c>
      <c r="E108" s="77">
        <v>27700</v>
      </c>
      <c r="F108" s="77">
        <v>27800</v>
      </c>
    </row>
    <row r="109" spans="1:6" s="83" customFormat="1" x14ac:dyDescent="0.25">
      <c r="A109" s="75">
        <v>34</v>
      </c>
      <c r="B109" s="79" t="s">
        <v>138</v>
      </c>
      <c r="C109" s="77">
        <v>3800</v>
      </c>
      <c r="D109" s="77">
        <v>0</v>
      </c>
      <c r="E109" s="77">
        <v>0</v>
      </c>
      <c r="F109" s="77">
        <v>0</v>
      </c>
    </row>
    <row r="110" spans="1:6" s="83" customFormat="1" x14ac:dyDescent="0.25"/>
    <row r="117" spans="5:5" ht="23.25" x14ac:dyDescent="0.35">
      <c r="E117" s="88" t="s">
        <v>142</v>
      </c>
    </row>
    <row r="122" spans="5:5" ht="23.25" x14ac:dyDescent="0.35">
      <c r="E122" s="88" t="s">
        <v>143</v>
      </c>
    </row>
  </sheetData>
  <mergeCells count="2">
    <mergeCell ref="A3:F3"/>
    <mergeCell ref="A1:F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HGPC</cp:lastModifiedBy>
  <cp:lastPrinted>2024-09-24T08:53:14Z</cp:lastPrinted>
  <dcterms:created xsi:type="dcterms:W3CDTF">2022-08-12T12:51:27Z</dcterms:created>
  <dcterms:modified xsi:type="dcterms:W3CDTF">2024-09-26T11:18:24Z</dcterms:modified>
</cp:coreProperties>
</file>